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PI" sheetId="2" r:id="rId2"/>
    <sheet name="inwestycje" sheetId="3" r:id="rId3"/>
    <sheet name="unia" sheetId="4" r:id="rId4"/>
    <sheet name="przych i rozch." sheetId="5" r:id="rId5"/>
    <sheet name="administr." sheetId="6" r:id="rId6"/>
    <sheet name="§ 2020" sheetId="7" r:id="rId7"/>
    <sheet name="dot. bibliot." sheetId="8" r:id="rId8"/>
    <sheet name="dotacje stowarz." sheetId="9" r:id="rId9"/>
    <sheet name="GFOŚ" sheetId="10" r:id="rId10"/>
    <sheet name="Wydatki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<sst xmlns="http://schemas.openxmlformats.org/spreadsheetml/2006/main" count="1231" uniqueCount="612">
  <si>
    <t>Wydatki inwestycyjne jednostek budżetowych Współfinansowanie programów i projektów realizowanych ze środków funduszy strukturalnych, Funduszu Spójności oraz z funduszy unijnych finansujących Wspólną Politykę Rolną - Budowa oczyszczalni ścieków w Krajkowie</t>
  </si>
  <si>
    <t>01022</t>
  </si>
  <si>
    <t>Zwalczanie chorób zakaźnych zwierząt oraz badania monitoringowe pozostałości chemicznych i biologicznych w tkankach zwierząt i produktach pochodzenia  zwierzęcego</t>
  </si>
  <si>
    <t>zakup usług pozostałych</t>
  </si>
  <si>
    <t>01030</t>
  </si>
  <si>
    <t>Izby Rolnicze</t>
  </si>
  <si>
    <t>wpłaty gmin na rzecz Izb Rolniczych</t>
  </si>
  <si>
    <t>Wydatki inwestycyjne jednostek budżetowych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</si>
  <si>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Współfinansowanie programów i projektów realizowanych ze środków funduszy strukturalnych, Funduszu Spójności oraz z funduszy unijnych finansujących Wspólną Politykę Rolną - Urządzenie centrum wsi Łęg Probostwo poprzez przebudowę komunikacji lokalnej</t>
  </si>
  <si>
    <t>01095</t>
  </si>
  <si>
    <t>Różne opłaty i składki</t>
  </si>
  <si>
    <t xml:space="preserve">Opłata z tytułu użytkowania gruntów Skarbu Państwa pokrytych wodami oddanymi w użytkowanie j.s.t. </t>
  </si>
  <si>
    <t>Wytwarzanie i zaopatrywanie w energię elektryczną, gaz i wodę</t>
  </si>
  <si>
    <t>Dostarczanie wody</t>
  </si>
  <si>
    <t>zakup usług pozostałych - dopłata do wody</t>
  </si>
  <si>
    <t>Handel</t>
  </si>
  <si>
    <t>wynagrodzenie agencyjno-prowizyjne</t>
  </si>
  <si>
    <t>zakup materiałów i wyposażenia</t>
  </si>
  <si>
    <t>Drogi publiczne krajowe</t>
  </si>
  <si>
    <t>Różne opłaty i składki - opłaty za zajęcie pasa drogowego</t>
  </si>
  <si>
    <t>Drogi publiczne powiatowe</t>
  </si>
  <si>
    <t>wynagrodzenie bezosobowe</t>
  </si>
  <si>
    <t xml:space="preserve">zakup usług remontowych - żwirowanie, równanie i remont ulic w Drobinie </t>
  </si>
  <si>
    <t>wydatki inwestycyjne jednostek budżetowych - Modernizacja i przebudowa dróg w gminach regionu płockiego szansą ich dynamicznego rozwoju</t>
  </si>
  <si>
    <t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</t>
  </si>
  <si>
    <t>Wydatki inwestycyjne jednostek budżetowych</t>
  </si>
  <si>
    <t>Przebudowa dróg gminnych w mieście Drobin powiat płocki                                                                                  Dot. ulicy Przyszłość</t>
  </si>
  <si>
    <t>Przebudowa dróg gminnych w mieście Drobin powiat płocki                                                                                                  Dot. ulicy Kryskich, Mniszkówny, Św. Stanisława Kostki</t>
  </si>
  <si>
    <t xml:space="preserve">Przebudowa ulicy Powstania Styczniowego w Drobinie - projekt </t>
  </si>
  <si>
    <t>Przebudowa drogi gminnej Kuchary - Cieśle - projekt</t>
  </si>
  <si>
    <t>wydatki na zakupy inwestycyjne jednostek budżetowych</t>
  </si>
  <si>
    <t>Zakup przystanków</t>
  </si>
  <si>
    <t>Zakup tablic z nazwami ulic -                                 5 000,-</t>
  </si>
  <si>
    <t>Materiały na remont mieszkań -                                  10 000,-</t>
  </si>
  <si>
    <t>zakup usług remontowych</t>
  </si>
  <si>
    <t>Fundusz remontowy - 60 000,-</t>
  </si>
  <si>
    <t>remont mieszkań komunalnych -  40 000,-</t>
  </si>
  <si>
    <t>sporządzanie dokumentacji i wycena nieruchomości - 22 000,-</t>
  </si>
  <si>
    <t>Obsługa mieszkań komunalnych - 43 883,-</t>
  </si>
  <si>
    <t>Różne opłaty i składki - ubezpieczenie mieszkań komunalnych</t>
  </si>
  <si>
    <t xml:space="preserve">Wydatki inwestycyjne jednostek budżetowych </t>
  </si>
  <si>
    <t>Rewitalizacja obiektów mieszkalnych i oświatowych oraz infrastruktury technicznej na terenie miasta Drobin                                                                        dot. remont elewacji i pokrycia dachowego budynków komunalnych -         110 000,-</t>
  </si>
  <si>
    <t>Plany zagospodarowania przestrzennego</t>
  </si>
  <si>
    <t>Plan zagospodarowania przestrzennego miasto Drobin -                   70 000,-</t>
  </si>
  <si>
    <t xml:space="preserve">Studia wykonalności - 20 000,- </t>
  </si>
  <si>
    <t>decyzje o warunkach zabudowy i zagospodarowania terenu -                                  25 000,00</t>
  </si>
  <si>
    <t>doradztwo prawne, finansowe i techniczne związane z realizacją projektów współfinansowanych z funduszy strukturalnych Unii Europejskiej  - 10 000,00</t>
  </si>
  <si>
    <t>wynagrodzenia osobowe pracowników</t>
  </si>
  <si>
    <t>dodatkowe wynagrodzenie roczne</t>
  </si>
  <si>
    <t>skladki na ubezpieczenie społeczne</t>
  </si>
  <si>
    <t>skladki na Fundusz Pracy</t>
  </si>
  <si>
    <t>Rady Gmin</t>
  </si>
  <si>
    <t>różne wydatki na rzecz osób fizycznych</t>
  </si>
  <si>
    <t>zakup usług remontowych - remont Sali konferencyjnej</t>
  </si>
  <si>
    <t>opłaty z tytułu zakupu usług telekomunikacyjnych telefonii stacjonarnej</t>
  </si>
  <si>
    <t>podróże służbowe krajowe</t>
  </si>
  <si>
    <t>zakup materiałów papierniczych do sprzętu drukarskiego i urządzeń kserograficznych</t>
  </si>
  <si>
    <t>Urzędy Gmin</t>
  </si>
  <si>
    <t>Wydatki osobowe niezaliczane do wynagrodzeń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</si>
  <si>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</si>
  <si>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</si>
  <si>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</si>
  <si>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</si>
  <si>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</si>
  <si>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opłaty z tytułu zakupu usług telekomunikacyjnych telefonii komórkowej</t>
  </si>
  <si>
    <t xml:space="preserve">różne opłaty i składki - ubezpieczenie   </t>
  </si>
  <si>
    <t>odpis na ZFŚS</t>
  </si>
  <si>
    <t>Szkolenia pracowników niebędących członkami korpusu służby cywilnej</t>
  </si>
  <si>
    <t>zakup akcesoriów komputerowych, w tym programów i licencji</t>
  </si>
  <si>
    <t>zakup sprzętu komputerowego</t>
  </si>
  <si>
    <t>Promocja jednostek samorządu terytorialnego</t>
  </si>
  <si>
    <t>Urzędy naczelnych organów władzy panstwowej, kontroli i ochrony prawa oraz sądownictwa</t>
  </si>
  <si>
    <t>Urzędy naczelnych organów władzy panstwowej, kontroli i ochrony prawa</t>
  </si>
  <si>
    <t>Komendy Wojewódzkie Policji</t>
  </si>
  <si>
    <t>wpłaty jednostek na fundusz celowy</t>
  </si>
  <si>
    <t>Ochotnicze straże pożarne</t>
  </si>
  <si>
    <t>nagrody i wydatki niezaliczane do wynagrodzeń - ekwiwalent dla strażaków</t>
  </si>
  <si>
    <t>wynagrodzenie osobowe pracowników</t>
  </si>
  <si>
    <t>zakup usług zdrowotnych</t>
  </si>
  <si>
    <t>różne opłaty i składki - ubezpieczenia</t>
  </si>
  <si>
    <t>Zakup usług remontowych - remont masztu</t>
  </si>
  <si>
    <t>Urząd Wojewódzki</t>
  </si>
  <si>
    <t>Dochody od osób prawnych, od osób fizycznych i od innych jednostek nie posiadających osobowości prawnej oraz wydatki związane z ich poborem</t>
  </si>
  <si>
    <t>pobór podatków i nieopodatkowanych należności budżetowych</t>
  </si>
  <si>
    <t>wynagrodzenie agencyjno - 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</si>
  <si>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</si>
  <si>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</si>
  <si>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</si>
  <si>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kredytów i pożyczek</t>
  </si>
  <si>
    <t>Rezerwy ogólne i celowe</t>
  </si>
  <si>
    <t>Rezerwa ogólna</t>
  </si>
  <si>
    <t>Rezerwa celowa na realizację zadań własnych z zakresu zarządzania kryzysowego</t>
  </si>
  <si>
    <t>Szkoły podstawowe</t>
  </si>
  <si>
    <t>Szkoła Drobin</t>
  </si>
  <si>
    <t>nagrody i wydatki niezaliczane do wynagrodzeń</t>
  </si>
  <si>
    <t>zakup pomocy naukowych, dydaktycznych i książek</t>
  </si>
  <si>
    <t xml:space="preserve">różne opłaty i składki </t>
  </si>
  <si>
    <t>w tym: Opłata roczna z tytułu wyłączenia gruntów z produkcji rolniczej - szkoła w Drobinie -            6 548,37 oraz ubezpieczenie</t>
  </si>
  <si>
    <t>Szkoła Łęg Probostwo</t>
  </si>
  <si>
    <t xml:space="preserve">Polbruk przed szkołą podstawową </t>
  </si>
  <si>
    <t>różne opłaty i składki - ubezpieczenie</t>
  </si>
  <si>
    <t>Szkoła Rogotwórsk</t>
  </si>
  <si>
    <t>Odtworzenie instalacji odgromowej na budynku głównym Szkoły Podstawowej w Rogotwórsku -                         4 000,-</t>
  </si>
  <si>
    <t>Szkoła Cieszewo</t>
  </si>
  <si>
    <t>Socrates - 828,-</t>
  </si>
  <si>
    <t>Urząd Miasta i Gminy - 5 000,-</t>
  </si>
  <si>
    <t xml:space="preserve">zakup usług pozostałych </t>
  </si>
  <si>
    <t>Socrates - 700,-</t>
  </si>
  <si>
    <t>Socrates - 1 000,-</t>
  </si>
  <si>
    <t>Podróże służbowe zagraniczne</t>
  </si>
  <si>
    <t>Socrates - 17 687,-</t>
  </si>
  <si>
    <t>Urząd Miasta i Gminy - 2 906,-</t>
  </si>
  <si>
    <t>Oddziały przedszkola w szkołach podstawowych</t>
  </si>
  <si>
    <t>Oddział Przedszkola w Rogotwórsku</t>
  </si>
  <si>
    <t>Oddział Przedszkola w Cieszewie</t>
  </si>
  <si>
    <t>Przedszkole w Drobinie</t>
  </si>
  <si>
    <t>zakup środków żywności</t>
  </si>
  <si>
    <t>Wydatki inwestycyjne jednostek budżetowych Finansowanie programów i projektów ze środków funduszy strukturalnych, Funduszu Spójności oraz z funduszy unijnych finansujących Wspólną Politykę Rolną - Rewitalizacja obiektów mieszkalnych i oświatowych oraz infrastruktury technicznej na terenie miasta Drobin                                             dotyczy Przedszkola w Drobinie</t>
  </si>
  <si>
    <t>Wydatki inwestycyjne jednostek budżetowych Współfinansowanie programów i projektów realizowanych ze środków funduszy strukturalnych, Funduszu Spójności oraz z funduszy unijnych finansujących Wspólną Politykę Rolną  - Rewitalizacja obiektów mieszkalnych i oświatowych oraz infrastruktury technicznej na terenie miasta Drobin                                                               dotyczy Przedszkola w Drobinie</t>
  </si>
  <si>
    <t>Przedszkole Łęg Probostwo</t>
  </si>
  <si>
    <t>Gimnazja</t>
  </si>
  <si>
    <t>Gimnazjum w Drobinie</t>
  </si>
  <si>
    <t>Gimnazjum w Łęgu Probostwie</t>
  </si>
  <si>
    <t>Dowożenie uczniów do szkół</t>
  </si>
  <si>
    <t>Licea Ogólnokształcące</t>
  </si>
  <si>
    <t>dotacja celowa na pomoc finansowa udzielaną między jednostkami samorządu terytorialnego na dofinansowanie własnych zadań bieżących</t>
  </si>
  <si>
    <t>Dokształcanie i doskonalenie nauczycieli</t>
  </si>
  <si>
    <t>Stołówka Drobin</t>
  </si>
  <si>
    <t>Stołówka Łęg</t>
  </si>
  <si>
    <t>nagrody i wydatki niezaliczane do wynagrodzeń - pomoc zdrowotna dla nauczycieli</t>
  </si>
  <si>
    <t>Zakup usług pozostałych - Kasa Zapomogowo-Pożyczkowa</t>
  </si>
  <si>
    <t>Ochrona zdrowia</t>
  </si>
  <si>
    <t>Zwalczanie narkomanii</t>
  </si>
  <si>
    <t>Przeciwdziałanie alkoholizmowi</t>
  </si>
  <si>
    <t>Domy pomocy społecznej</t>
  </si>
  <si>
    <t>zakup usług przez jst do innych jst - dofinansowanie pobytu podopiecznego w domu pomocy społecznej</t>
  </si>
  <si>
    <t>Świadczenia rodzinne, zaliczka alimentacyjna oraz składki na ubezpieczenie emerytalne i rentowe z ubezpieczenia społecznego</t>
  </si>
  <si>
    <t>Składka na ubezpieczenie zdrowotne opłacana za osoby pobierające niektóre świadczenia z pomocy społecznej</t>
  </si>
  <si>
    <t xml:space="preserve">składka na ubezpieczenie zdrowotne  </t>
  </si>
  <si>
    <t>zasiłki i pomoc w naturze oraz składki na ubezpieczenie społeczne i zdrowotne</t>
  </si>
  <si>
    <t>Urząd Wojewódzki - zasiłki okresowe</t>
  </si>
  <si>
    <t>środki własne</t>
  </si>
  <si>
    <t>Urząd Wojewódzki - zasiłki stałe</t>
  </si>
  <si>
    <t>dodatki mieszkaniowe</t>
  </si>
  <si>
    <t>Ośrodki pomocy społecznej</t>
  </si>
  <si>
    <t xml:space="preserve">Urząd Wojewódzki </t>
  </si>
  <si>
    <t xml:space="preserve">środki własne </t>
  </si>
  <si>
    <t>zakup materiałów i wyposażenia - środki własne</t>
  </si>
  <si>
    <t>zakup usług pozostałych - środki własne</t>
  </si>
  <si>
    <t>zakup usług dostępu do sieci Internet - środki własne</t>
  </si>
  <si>
    <t>opłaty z tytułu zakupu usług telekomunikacyjnych telefonii komórkowej - środki własne</t>
  </si>
  <si>
    <t>podróże służbowe krajowe - środki własne</t>
  </si>
  <si>
    <t>odpis na ZFŚS - środki własne</t>
  </si>
  <si>
    <t>Podatek od nieruchomości - środki własne</t>
  </si>
  <si>
    <t>zakup akcesoriów komputerowych, w tym programów i licencji - środki własne</t>
  </si>
  <si>
    <t>usługi opiekuńcze</t>
  </si>
  <si>
    <t>dotacja celowa z budżetu na finansowanie lub dofinansowanie zadań zleconych do realizacji stowarzyszeniom - Program Integracji Społecznej</t>
  </si>
  <si>
    <t>posiłek dla potrzebujących</t>
  </si>
  <si>
    <t>Zakup usług pozostałych - Program Integracji Społecznej</t>
  </si>
  <si>
    <t>Edukacyjna opieka wychowawcza</t>
  </si>
  <si>
    <t>Świetlica szkolna</t>
  </si>
  <si>
    <t>Pomoc materialna dla uczniów</t>
  </si>
  <si>
    <t>Stypendia dla uczniów</t>
  </si>
  <si>
    <t>Gospodarka ściekowa i ochrona wód</t>
  </si>
  <si>
    <t>zakup usług pozostałych - dopłata do ścieków</t>
  </si>
  <si>
    <t>Oczyszczanie miast i wsi</t>
  </si>
  <si>
    <t>różne opłaty i składki</t>
  </si>
  <si>
    <t xml:space="preserve">opłaty roczne z tytułu wyłączenia gruntów z produkcji rolniczej </t>
  </si>
  <si>
    <t>utrzymanie zieleni w miastach i gminach</t>
  </si>
  <si>
    <t>utrzymanie zieleni w miastach i gminach - 30 000,-</t>
  </si>
  <si>
    <t>Wydatki inwestycyjne jednostek budżetowych Finansowanie programów i projektów ze środków funduszy strukturalnych, Funduszu Spójności oraz z funduszy unijnych finansujących Wspólną Politykę Rolną - Urządzenie parku przy ulicy Rynek w Drobinie</t>
  </si>
  <si>
    <t>Wydatki inwestycyjne jednostek budżetowych Współfinansowanie programów i projektów realizowanych ze środków funduszy strukturalnych, Funduszu Spójności oraz z funduszy unijnych finansujących Wspólną Politykę Rolną - Urządzenie parku przy ulicy Rynek w Drobinie</t>
  </si>
  <si>
    <t>oświetlenie ulic, placów i dróg</t>
  </si>
  <si>
    <t>opracowanie planu zaopatrzenia w ciepło, energię elektryczną i paliwo gazowe - 5 000,00</t>
  </si>
  <si>
    <t xml:space="preserve">wydatki inwestycyjne jednostek budżetowych </t>
  </si>
  <si>
    <t>Wykonanie nowych punktów świetlnych</t>
  </si>
  <si>
    <t>Kultura i ochrona dziedzictwa narodowego</t>
  </si>
  <si>
    <t>Pozostałe zadania w zakresie kultury</t>
  </si>
  <si>
    <t>realizacja projektu Marsz Grunwaldzki</t>
  </si>
  <si>
    <t xml:space="preserve">Wydanie monografii oraz koszty związane z obchodami jubileuszu na terenie gminy </t>
  </si>
  <si>
    <t>Finansowanie uroczystości regionalnych Związku Emerytów i Rencistów</t>
  </si>
  <si>
    <t>Domy i ośrodki kultury</t>
  </si>
  <si>
    <t>Wydatki inwestycyjne jednostek budżetowych Wzmocnienie potencjału rozwojowego Drobina dla rozwoju aktywności społeczno kulturalnej - budowa GOK-u , dokumentacja + SW</t>
  </si>
  <si>
    <t>Biblioteki</t>
  </si>
  <si>
    <t>dotacja podmiotowa dla instytycji kultury</t>
  </si>
  <si>
    <t>Dodatkowe wynagrodzenie roczne</t>
  </si>
  <si>
    <t>Wynagrodzenia bezosobowe</t>
  </si>
  <si>
    <t>opłaty z tytułu zakupu usług telekomunikacji telefonii komórkowej</t>
  </si>
  <si>
    <t>opłaty z tytułu zakupu usług telekomunikacji telefonii stacjonarnej</t>
  </si>
  <si>
    <t>w tym: Opłata roczna z tytułu wyłączenia gruntów z produkcji rolniczej - 4 987,97 oraz ubezpieczenie</t>
  </si>
  <si>
    <t>wydatki inwestycyjne jednostek budżetowych</t>
  </si>
  <si>
    <t>Budowa boiska sportowego w Drobinie</t>
  </si>
  <si>
    <t>Zadania w zakresie kultury fizycznej i sportu</t>
  </si>
  <si>
    <t>dotacja celowa z budżetu na finansowanie lub dofinansowanie zadań zleconych do realizacji stowarzyszeniom</t>
  </si>
  <si>
    <t>zakup materiałów i wyposażenia - Zakup wyposażenia i strojów sportowych</t>
  </si>
  <si>
    <t>Gminny Turniej Piłki Nożnej o Puchar Burmistrza Miasta i Gminy Drobin</t>
  </si>
  <si>
    <t>w złotych</t>
  </si>
  <si>
    <t>Dział</t>
  </si>
  <si>
    <t>§</t>
  </si>
  <si>
    <t>Źródło dochodów</t>
  </si>
  <si>
    <t>Ogółem</t>
  </si>
  <si>
    <t>w tym :</t>
  </si>
  <si>
    <t>bieżące</t>
  </si>
  <si>
    <t xml:space="preserve">majątkowe </t>
  </si>
  <si>
    <t>Dochody ogółem</t>
  </si>
  <si>
    <t>Roz dział*</t>
  </si>
  <si>
    <t>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</si>
  <si>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</si>
  <si>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</si>
  <si>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</si>
  <si>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</si>
  <si>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</si>
  <si>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</si>
  <si>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</si>
  <si>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</si>
  <si>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</si>
  <si>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</si>
  <si>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</si>
  <si>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</si>
  <si>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</si>
  <si>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 - MUW</t>
  </si>
  <si>
    <t>Urzędy naczelnych organów władzy państwowej, kontroli i ochrony prawa oraz sądownictwa - KBW</t>
  </si>
  <si>
    <t>Urzędy naczelnych organów władzy państwowej, kontroli i ochrony prawa - KBW</t>
  </si>
  <si>
    <t>Dotacje celowe otrzymane z budżetu państwa na realizację zadań bieżących z zakresu administracji rządowej oraz innych zadań zleconych gminie ustawami - KBW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</si>
  <si>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</si>
  <si>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</si>
  <si>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</si>
  <si>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</si>
  <si>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</si>
  <si>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 - Urząd Skarbowy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</si>
  <si>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</si>
  <si>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</si>
  <si>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</si>
  <si>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</si>
  <si>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</si>
  <si>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</si>
  <si>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</si>
  <si>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</si>
  <si>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</si>
  <si>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</si>
  <si>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 - Urząd Skarbowy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</si>
  <si>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</si>
  <si>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</si>
  <si>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</si>
  <si>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</si>
  <si>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 - Urząd Skarbowy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</si>
  <si>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</si>
  <si>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</si>
  <si>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</si>
  <si>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</si>
  <si>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</si>
  <si>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</si>
  <si>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</si>
  <si>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</si>
  <si>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</si>
  <si>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 - Ministerstwo Finansów</t>
  </si>
  <si>
    <t>0020</t>
  </si>
  <si>
    <t>podatek dochodowy od osób prawnych - Urząd Skarbowy</t>
  </si>
  <si>
    <t>Różne rozliczenia</t>
  </si>
  <si>
    <t>część oświatowa subwencji ogólnej dla jednostek samorządu terytorialnego - Ministerstwo Finansów</t>
  </si>
  <si>
    <t>subwencje ogólne z budżetu państwa - Ministerstwo Finansów</t>
  </si>
  <si>
    <t>część wyrównawcza subwencji ogólnej dla gmin - Ministerstwo Finansów</t>
  </si>
  <si>
    <t>różne rozliczenia finansowe</t>
  </si>
  <si>
    <t>0920</t>
  </si>
  <si>
    <t>pozostałe odsetki</t>
  </si>
  <si>
    <t>Oświata i wychowanie</t>
  </si>
  <si>
    <t>0830</t>
  </si>
  <si>
    <t>0690</t>
  </si>
  <si>
    <t>wpływy z różnych opłat</t>
  </si>
  <si>
    <t>Przygotowanie posiłków - przedszkole Drobin</t>
  </si>
  <si>
    <t>Przygotowanie posiłków - przedszkole Łęg</t>
  </si>
  <si>
    <t>wpływy z usług</t>
  </si>
  <si>
    <t>żywienie - przedszkole Drobin</t>
  </si>
  <si>
    <t>żywienie - przedszkole Łęg</t>
  </si>
  <si>
    <t>Opieka społeczna</t>
  </si>
  <si>
    <t>Świadczenia rodzinne, zaliczka alimentacyjna oraz składki na ubezpieczenia emerytalne i rentowe z ubezpieczenia społecznego</t>
  </si>
  <si>
    <t>skladki na ubezpieczenie zdrowotne opłacane za osoby pobierające niektóre świadczenia z pomocy społecznej oraz niektóre świadczenia społeczne MUW</t>
  </si>
  <si>
    <t>skaldki i pomoc w naturze oraz składki na ubezpieczenia emerytalne i rentowe - MUW</t>
  </si>
  <si>
    <t>dotacje celowe otrzymane z budżetu państwa na realizację własnych zadań bieżących gmin - MUW</t>
  </si>
  <si>
    <t>ośrodki pomocy społecznej</t>
  </si>
  <si>
    <t>usługi opiekuńcze i specjalistyczne usługi opiekuńcze</t>
  </si>
  <si>
    <t>dotacje celowe otrzymane z budżetu państwa na realizację własnych zadań bieżących gmin - MUW - dożywianie</t>
  </si>
  <si>
    <t>Gospodarka komunalna i ochrona środowiska</t>
  </si>
  <si>
    <t>Rozdział</t>
  </si>
  <si>
    <t>§*</t>
  </si>
  <si>
    <t>z tego:</t>
  </si>
  <si>
    <t>Wydatki bieżące</t>
  </si>
  <si>
    <t>w tym:</t>
  </si>
  <si>
    <t>Wydatki majątkowe</t>
  </si>
  <si>
    <t>Rolnictwo i łowiectwo</t>
  </si>
  <si>
    <t>01010</t>
  </si>
  <si>
    <t>Infrastruktura wodociągowa i sanitacyjna wsi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</si>
  <si>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</si>
  <si>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</si>
  <si>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</si>
  <si>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</si>
  <si>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</si>
  <si>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Odnawialne źródła energii                                                                                                                                </t>
  </si>
  <si>
    <t>Dofinansowanie budowy przydomowych oczysczalni ścieków</t>
  </si>
  <si>
    <r>
      <t>§ 6270 -</t>
    </r>
    <r>
      <rPr>
        <sz val="10"/>
        <rFont val="Arial CE"/>
        <family val="0"/>
      </rPr>
      <t xml:space="preserve"> Dotacje z funduszy celowych na finansowanie lub dofinansowanie kosztów realizacji inwestycji i zakupów inwestycyjnych jednostek niezaliczanych do sektora finansów publicznych</t>
    </r>
  </si>
  <si>
    <r>
      <t>§ 4210</t>
    </r>
    <r>
      <rPr>
        <sz val="10"/>
        <rFont val="Arial CE"/>
        <family val="0"/>
      </rPr>
      <t xml:space="preserve"> - zakup materiałów i wyposażenia</t>
    </r>
  </si>
  <si>
    <r>
      <t>§ 4300</t>
    </r>
    <r>
      <rPr>
        <sz val="10"/>
        <rFont val="Arial CE"/>
        <family val="0"/>
      </rPr>
      <t xml:space="preserve"> - zakup usług pozostałych</t>
    </r>
  </si>
  <si>
    <t>Program Integracji Społecznej</t>
  </si>
  <si>
    <t>Razem:</t>
  </si>
  <si>
    <t>Działanie:  321</t>
  </si>
  <si>
    <t>Działanie: 313,  322, 323</t>
  </si>
  <si>
    <t>Działanie:  313, 322, 323</t>
  </si>
  <si>
    <t>Przedszkola</t>
  </si>
  <si>
    <t>świadczenia społeczne</t>
  </si>
  <si>
    <t>Oś: 3</t>
  </si>
  <si>
    <t>Priorytet: 3</t>
  </si>
  <si>
    <t>Priorytet: 5</t>
  </si>
  <si>
    <t>Działanie: 3.1</t>
  </si>
  <si>
    <t>Działanie:  5.2</t>
  </si>
  <si>
    <t>Kultura fizyczna i sport</t>
  </si>
  <si>
    <t>Obiekty sportowe</t>
  </si>
  <si>
    <t>Razem</t>
  </si>
  <si>
    <t>Dotacje celowe otrzymane z budżetu państwa na zadania bieżące realizowane przez gminę na podstawie porozumień z organami administracji samorządowej</t>
  </si>
  <si>
    <t>dochody budżetu państwa związane z realizacją zadań zlecanych jednostkom samorządu terytorialnego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</si>
  <si>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</si>
  <si>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</si>
  <si>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</si>
  <si>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</si>
  <si>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</si>
  <si>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</si>
  <si>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</si>
  <si>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</si>
  <si>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</si>
  <si>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</si>
  <si>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</si>
  <si>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</si>
  <si>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</si>
  <si>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</si>
  <si>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</si>
  <si>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</si>
  <si>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</si>
  <si>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</si>
  <si>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</si>
  <si>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</si>
  <si>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</si>
  <si>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</si>
  <si>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x</t>
  </si>
  <si>
    <t>5.</t>
  </si>
  <si>
    <t>6.</t>
  </si>
  <si>
    <t>7.</t>
  </si>
  <si>
    <t>8.</t>
  </si>
  <si>
    <t>Nazwa zadania inwestycyjnego
i okres realizacji
(w latach)</t>
  </si>
  <si>
    <t>2009 r.</t>
  </si>
  <si>
    <t>2010 r.</t>
  </si>
  <si>
    <t>środki pochodzące
 z innych  źródeł*</t>
  </si>
  <si>
    <t>UMiG Drobin</t>
  </si>
  <si>
    <t>Stołówki szkolne</t>
  </si>
  <si>
    <t>żywienie Drobin</t>
  </si>
  <si>
    <t>żywienie Łęg</t>
  </si>
  <si>
    <t>Wyszczególnienie</t>
  </si>
  <si>
    <t>I.</t>
  </si>
  <si>
    <t>Stan środków obrotowych na początek roku</t>
  </si>
  <si>
    <t>II.</t>
  </si>
  <si>
    <t>Przychody</t>
  </si>
  <si>
    <t>0690 - wpływy z różnych opłat</t>
  </si>
  <si>
    <t>III.</t>
  </si>
  <si>
    <t>Wydatki</t>
  </si>
  <si>
    <t>IV.</t>
  </si>
  <si>
    <t>Stan środków obrotowych na koniec roku</t>
  </si>
  <si>
    <t>Projekt</t>
  </si>
  <si>
    <t>Kategoria interwencji funduszy strukturalnych</t>
  </si>
  <si>
    <t>Klasyfikacja (dział, rozdział,
paragraf)</t>
  </si>
  <si>
    <t>Oś priorytetowa: 3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</si>
  <si>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</si>
  <si>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</si>
  <si>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</si>
  <si>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</si>
  <si>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</si>
  <si>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</si>
  <si>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</si>
  <si>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</si>
  <si>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</si>
  <si>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</si>
  <si>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</si>
  <si>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</si>
  <si>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Wydatki majątkowe razem:</t>
  </si>
  <si>
    <t>1.1</t>
  </si>
  <si>
    <t>Razem wydatki:</t>
  </si>
  <si>
    <t>Program: PROW</t>
  </si>
  <si>
    <t>Rady Miejskiej w Drobinie</t>
  </si>
  <si>
    <t>1.2</t>
  </si>
  <si>
    <t>Załącznik Nr 3a</t>
  </si>
  <si>
    <t>Załącznik Nr 3</t>
  </si>
  <si>
    <t>Nazwa instytucji</t>
  </si>
  <si>
    <t>Kwota dotacji</t>
  </si>
  <si>
    <t>Miejsko-Gminna Biblioteka Publiczna w Drobinie</t>
  </si>
  <si>
    <t>Nazwa zadania</t>
  </si>
  <si>
    <t>Załącznik Nr 4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</si>
  <si>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</si>
  <si>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</si>
  <si>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</si>
  <si>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</si>
  <si>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</si>
  <si>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</si>
  <si>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</si>
  <si>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</si>
  <si>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</si>
  <si>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</si>
  <si>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</si>
  <si>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</si>
  <si>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</si>
  <si>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</si>
  <si>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</si>
  <si>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</si>
  <si>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</si>
  <si>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</si>
  <si>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</si>
  <si>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</si>
  <si>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</si>
  <si>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</si>
  <si>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</si>
  <si>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</si>
  <si>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</si>
  <si>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</si>
  <si>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</si>
  <si>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</si>
  <si>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</si>
  <si>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</si>
  <si>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</si>
  <si>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</si>
  <si>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852/85295</t>
  </si>
  <si>
    <t>§ 2823</t>
  </si>
  <si>
    <t>§ 4303</t>
  </si>
  <si>
    <t>§ 4217</t>
  </si>
  <si>
    <t>§ 4307</t>
  </si>
  <si>
    <t>§ 4417</t>
  </si>
  <si>
    <t>§ 4427</t>
  </si>
  <si>
    <t>Program: PPWOW - Program Integracji Społecznej</t>
  </si>
  <si>
    <t>Program:                                              "Uczenie się przez całe życie" Comenius</t>
  </si>
  <si>
    <t>Rozchody z tytułu innych rozliczeń</t>
  </si>
  <si>
    <t>§ 995</t>
  </si>
  <si>
    <t>Załącznik Nr 5</t>
  </si>
  <si>
    <t>Załącznik Nr 6</t>
  </si>
  <si>
    <t>Załącznik Nr 7</t>
  </si>
  <si>
    <t>Załącznik Nr 8</t>
  </si>
  <si>
    <t>Załącznik Nr 9</t>
  </si>
  <si>
    <t>Umorzenie</t>
  </si>
  <si>
    <t>a</t>
  </si>
  <si>
    <t>pożyczek</t>
  </si>
  <si>
    <t>b</t>
  </si>
  <si>
    <t>kredytów</t>
  </si>
  <si>
    <t>c</t>
  </si>
  <si>
    <t>obligacji</t>
  </si>
  <si>
    <t>pożyczki</t>
  </si>
  <si>
    <t>kredyty,  w tym:</t>
  </si>
  <si>
    <t xml:space="preserve">   EBOiR</t>
  </si>
  <si>
    <t>1.3</t>
  </si>
  <si>
    <t xml:space="preserve">Zaciągnięte zobowiązania  </t>
  </si>
  <si>
    <t>Planowane zobowiązania</t>
  </si>
  <si>
    <t>Obsługa długu (2.1+2.2+2.3)</t>
  </si>
  <si>
    <t>2.1</t>
  </si>
  <si>
    <t xml:space="preserve">kredytów i pożyczek </t>
  </si>
  <si>
    <t>wykup papierów wartościowych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</si>
  <si>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</si>
  <si>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</si>
  <si>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</si>
  <si>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</si>
  <si>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</si>
  <si>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</si>
  <si>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</si>
  <si>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</si>
  <si>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</si>
  <si>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</si>
  <si>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</si>
  <si>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</si>
  <si>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§ 6058</t>
  </si>
  <si>
    <t>§ 6059</t>
  </si>
  <si>
    <t>Załącznik Nr 6a</t>
  </si>
  <si>
    <t>Załącznik Nr 10</t>
  </si>
  <si>
    <t>Realizacja zadań związanych z organizowaniem imprez sportowych przez kluby sportowe wybrane w drodze konkursu ofert</t>
  </si>
  <si>
    <t>Wydatki* na programy i projekty realizowane ze środków pochodzących z budżetu Unii Europejskiej i innych środków pochodzących ze źródeł zagranicznych niepodlegające zwrotowi</t>
  </si>
  <si>
    <t>dotacje rozwojowe</t>
  </si>
  <si>
    <t>2011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</si>
  <si>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</si>
  <si>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</si>
  <si>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</si>
  <si>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art. 5 ust. 1 pkt. 3 uofp</t>
  </si>
  <si>
    <t>art. 6 ust. 1 pkt. 2 uofp</t>
  </si>
  <si>
    <t>z tego: 2009 r.</t>
  </si>
  <si>
    <t>Przychody i rozchody budżetu w 2009 r.</t>
  </si>
  <si>
    <t>Kwota 2009 r</t>
  </si>
  <si>
    <t>Dochody budżetu gminy na 2009 r.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</si>
  <si>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</si>
  <si>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</si>
  <si>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</si>
  <si>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Dochody i wydatki związane z realizacją zadań z zakresu administracji rządowej i innych zadań zleconych odrębnymi ustawami w 2009 r</t>
  </si>
  <si>
    <t>900/90004</t>
  </si>
  <si>
    <t>Nazwa projektu: Urządzenie parku przy ulicy Rynek w Drobinie</t>
  </si>
  <si>
    <t>801/80101</t>
  </si>
  <si>
    <t>Dochody i wydatki związane z realizacją zadań z zakresu administracji rządowej wykonywanych na podstawie porozumień z organami administracji rządowej w 2009 r.</t>
  </si>
  <si>
    <t>Dotacje podmiotowe w 2009 r.</t>
  </si>
  <si>
    <t>Dotacje celowe na zadania własne gminy realizowane przez podmioty należące
i nienależące do sektora finansów publicznych w 2009 r.</t>
  </si>
  <si>
    <t>Budżet na 2009r.</t>
  </si>
  <si>
    <t>Prognoza kwoty długu i spłat na rok 2009 i lata następne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</si>
  <si>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</si>
  <si>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</si>
  <si>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>(art. 170 ust. 1)        ( 1-2.a-2.b-2.2):3</t>
    </r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</si>
  <si>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</si>
  <si>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</si>
  <si>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</si>
  <si>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Kwota długu na dzień 31.12.2008</t>
  </si>
  <si>
    <t>Planowane w roku budżetowym (bez zobowiązań określonych w art.. 170 ust. 3):</t>
  </si>
  <si>
    <t>Pożyczki, kredyty i obligacje (w związku z umową określoną w art.. 170 ust. 3):</t>
  </si>
  <si>
    <t>Spłata rat kapitałowych z wyłączeniem zobowiązań określonych w art.. 169 ust. 3</t>
  </si>
  <si>
    <t>Spłata rat kapitałowych z tytułu zobowiązań określonych w art.169 ust. 3</t>
  </si>
  <si>
    <t>Zaciągnięte zobowiązania (bez zobowiązań określonych w art.. 170 ust. 3) z tytułu:</t>
  </si>
  <si>
    <t>01041</t>
  </si>
  <si>
    <t>1.4</t>
  </si>
  <si>
    <t>1.5</t>
  </si>
  <si>
    <t>Nazwa projektu: Rewitalizacja obiektów mieszkalnych i oświatowych oraz infrastruktury technicznej na terenie miasta Drobin                                                           dotyczy Przedszkola w Drobinie</t>
  </si>
  <si>
    <t>801/80104</t>
  </si>
  <si>
    <t>O690</t>
  </si>
  <si>
    <t>Przebudowa dróg gminnych w mieście Drobin powiat płocki                    Dot. ulicy Przyszłość</t>
  </si>
  <si>
    <t>Przebudowa dróg gminnych w mieście Drobin powiat płocki                    Dot. ulic Kryskich, Mniszkówny, Św. Stanisława Kostki</t>
  </si>
  <si>
    <t>Utrzymanie zieleni w miastach i gminach</t>
  </si>
  <si>
    <t>środki na dofinansowanie własnych inwestycji gmin, powiatów, samorządów województw, pozyskane z innych źródeł  -   Budowa oczyszczalni ścieków w Krajkowie</t>
  </si>
  <si>
    <t>Program Rozwoju Obszarów Wiejskich 2007-2013</t>
  </si>
  <si>
    <t>dotacje celowe otrzymane z budżetu państwa na realizację własnych zadań bieżących gmin - Program Integracji Społecznej</t>
  </si>
  <si>
    <t>Wydatki inwestycyjne jednostek budżetowych Finansowanie programów i projektów ze środków funduszy strukturalnych, Funduszu Spójności oraz z funduszy unijnych finansujących Wspólną Politykę Rolną - Modernizacja i przebudowa dróg w gminach regionu płockiego szansą ich dynamicznego rozwoju</t>
  </si>
  <si>
    <t>Wydatki inwestycyjne jednostek budżetowych Współfinansowanie programów i projektów realizowanych ze środków funduszy strukturalnych, Funduszu Spójności oraz z funduszy unijnych finansujących Wspólną Politykę Rolną  - Modernizacja i przebudowa dróg w gminach regionu płockiego szansą ich dynamicznego rozwoju</t>
  </si>
  <si>
    <t>Wydatki inwestycyjne jednostek budżetowych                                   Przebudowa dróg gminnych w mieście Drobin powiat płocki                                                         Dot. ulicy Przyszłość</t>
  </si>
  <si>
    <t>Wydatki inwestycyjne jednostek budżetowych                               Przebudowa dróg gminnych w mieście Drobin powiat płocki                                                         Dot. ulicy Kryskich, Mniszkówny, Św. Stanisława Kostki</t>
  </si>
  <si>
    <t>Wydatki bieżące razem:</t>
  </si>
  <si>
    <t>Działanie:</t>
  </si>
  <si>
    <t>Nazwa projektu:</t>
  </si>
  <si>
    <t xml:space="preserve">Wydatki inwestycyjne jednostek budżetowych                   Przebudowa ulicy Powstania Styczniowego w Drobinie - projekt </t>
  </si>
  <si>
    <t>Wydatki inwestycyjne jednostek budżetowych                         Przebudowa drogi gminnej Kuchary - Cieśle - projekt</t>
  </si>
  <si>
    <t>O10</t>
  </si>
  <si>
    <t>O1041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</si>
  <si>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</si>
  <si>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Współfinansowanie programów i projektów realizowanych ze środków funduszy strukturalnych, Funduszu Spójności oraz z funduszy unijnych finansujących Wspólną Politykę Rolną  - Urządzenie Centrum wsi Łęg Probostwo poprzez przebudowę komunikacji lokalnej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</si>
  <si>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parku przy ulicy Rynek w Drobinie</t>
  </si>
  <si>
    <t>Wydatki inwestycyjne jednostek budżetowych Współfinansowanie programów i projektów realizowanych ze środków funduszy strukturalnych, Funduszu Spójności oraz z funduszy unijnych finansujących Wspólną Politykę Rolną  - Urządzenie parku przy ulicy Rynek w Drobinie</t>
  </si>
  <si>
    <t>O1010</t>
  </si>
  <si>
    <t>Wydatki inwestycyjne jednostek budżetowych                                      Budowa nowych punktów świetlnych</t>
  </si>
  <si>
    <t>Wydatki inwestycyjne jednostek budżetowych                                  Finansowanie programów i projektów ze środków funduszy strukturalnych, Funduszu Spójności oraz z funduszy unijnych finansujących Wspólną Politykę Rolną - Rewitalizacja obiektów mieszkalnych i oświatowych oraz infrastruktury technicznej na terenie miasta Drobin dotyczy Przedszkola w Drobinie</t>
  </si>
  <si>
    <t>010/01041</t>
  </si>
  <si>
    <t>Nazwa projektu: Urządzenie centrum wsi Łęg Probostwo poprzez przebudowę komunikacji lokalnej</t>
  </si>
  <si>
    <t>C - 50 000</t>
  </si>
  <si>
    <t>poz.  4 - środki z budżetu państwa</t>
  </si>
  <si>
    <t>poz.  1 - środki z Agencji Nieruchomości Rolnej</t>
  </si>
  <si>
    <r>
      <t>A</t>
    </r>
    <r>
      <rPr>
        <sz val="10"/>
        <rFont val="Arial CE"/>
        <family val="0"/>
      </rPr>
      <t>. Dotacje i środki z budżetu państwa (np. od wojewody, MEN, UKFiS, …)</t>
    </r>
  </si>
  <si>
    <r>
      <t>B</t>
    </r>
    <r>
      <rPr>
        <sz val="10"/>
        <rFont val="Arial CE"/>
        <family val="0"/>
      </rPr>
      <t>. Środki i dotacje otrzymane od innych jst oraz innych jednostek zaliczanych do sektora finansów publicznych</t>
    </r>
  </si>
  <si>
    <r>
      <t>C</t>
    </r>
    <r>
      <rPr>
        <sz val="10"/>
        <rFont val="Arial CE"/>
        <family val="0"/>
      </rPr>
      <t xml:space="preserve">. Inne źródła </t>
    </r>
  </si>
  <si>
    <t>Wydatki inwestycyjne jednostek budżetowych Wzmocnienie potencjału rozwojowego Drobina dla rozwoju aktywności społeczno kulturalnej - budowa GOK-u, dokumentacja + SW</t>
  </si>
  <si>
    <r>
      <t xml:space="preserve">A. </t>
    </r>
    <r>
      <rPr>
        <sz val="9"/>
        <rFont val="Arial CE"/>
        <family val="0"/>
      </rPr>
      <t>Dotacje i środki z budżetu państwa (np. od wojewody, MEN, UKFiS, …)</t>
    </r>
  </si>
  <si>
    <r>
      <t xml:space="preserve">B. </t>
    </r>
    <r>
      <rPr>
        <sz val="9"/>
        <rFont val="Arial CE"/>
        <family val="0"/>
      </rPr>
      <t>Środki i dotacje otrzymane od innych jst oraz innych jednostek zaliczanych do sektora finansów publicznych</t>
    </r>
  </si>
  <si>
    <r>
      <t xml:space="preserve">C. </t>
    </r>
    <r>
      <rPr>
        <sz val="9"/>
        <rFont val="Arial CE"/>
        <family val="0"/>
      </rPr>
      <t xml:space="preserve">Inne źródła </t>
    </r>
  </si>
  <si>
    <t>Program: RPOWM</t>
  </si>
  <si>
    <t>Nazwa projektu: Modernizacja i przebudowa dróg w gminach regionu płockiego szansą ich dynamicznego rozwoju</t>
  </si>
  <si>
    <t>600/60016</t>
  </si>
  <si>
    <t>Wydatki inwestycyjne jednostek budżetowych Współfinansowanie programów i projektów realizowanych ze środków funduszy strukturalnych, Funduszu Spójności oraz z funduszy unijnych finansujących Wspólną Politykę Rolną  - Rewitalizacja obiektów mieszkalnych i oświatowych oraz infrastruktury technicznej na terenie miasta Drobin dotyczy Przedszkola w Drobinie</t>
  </si>
  <si>
    <t>Wydatki inwestycyjne jednostek budżetowych                    Rewitalizacja obiektów mieszkalnych i oświatowych oraz infrastruktury technicznej na terenie miasta Drobin dot. remont elewacji i pokrycia dachowego budynków komunalnych</t>
  </si>
  <si>
    <t>Wydatki inwestycyjne jednostek budżetowych                          Budowa boiska sportowego w Drobinie</t>
  </si>
  <si>
    <t>Wydatki inwestycyjne jednostek budżetowych                                  Finansowanie programów i projektów ze środków funduszy strukturalnych, Funduszu Spójności oraz z funduszy unijnych finansujących Wspólną Politykę Rolną - Budowa oczyszczalni ścieków w Krajkowie</t>
  </si>
  <si>
    <t>Wydatki inwestycyjne jednostek budżetowych Współfinansowanie programów i projektów realizowanych ze środków funduszy strukturalnych, Funduszu Spójności oraz z funduszy unijnych finansujących Wspólną Politykę Rolną  - Budowa oczyszczalni ścieków w Krajkowie</t>
  </si>
  <si>
    <t>A-345 000</t>
  </si>
  <si>
    <t>A-915 000</t>
  </si>
  <si>
    <t>A-132 000</t>
  </si>
  <si>
    <t>wydatki na zakupy inwestycyjne jednostek budżetowych - wyposażenie sali konferencyjnej</t>
  </si>
  <si>
    <t>wydatki na zakupy inwestycyjne jednostek budżetowych -zakup sprzętu komputerowego</t>
  </si>
  <si>
    <t>9.</t>
  </si>
  <si>
    <t>10.</t>
  </si>
  <si>
    <t>11.</t>
  </si>
  <si>
    <t>12.</t>
  </si>
  <si>
    <t>Dochody: czynsze za mieszkania komunalne</t>
  </si>
  <si>
    <t>Planowane dochody na 2009 r</t>
  </si>
  <si>
    <t>Załącznik Nr  1</t>
  </si>
  <si>
    <t>Nazwa projektu: Budowa oczyszczalni ścieków w Krajkowie</t>
  </si>
  <si>
    <t>010/01010</t>
  </si>
  <si>
    <t>Limity wydatków na wieloletnie programy inwestycyjne w latach 2009 - 2012</t>
  </si>
  <si>
    <t>2012 r.</t>
  </si>
  <si>
    <t>O970</t>
  </si>
  <si>
    <t>Wpływy z różnych dochodów</t>
  </si>
  <si>
    <t>dotacje otrzymane z budżetu państwa na realizację inwestycji i zakupów inwestycyjnych własnych gmin</t>
  </si>
  <si>
    <t>dotacje otrzymane z budżetu państwa na realizację inwestycji i zakupów inwestycyjnych własnych gmin - Budowa boiska sportowego w Drobinie</t>
  </si>
  <si>
    <t>13.</t>
  </si>
  <si>
    <t>poz.  13 - środki z budżetu państwa (UKFiS)</t>
  </si>
  <si>
    <t>poz.  5 - środki z budżetu państwa</t>
  </si>
  <si>
    <t>wydatki na zakupy inwestycyjne - zakup przystanków</t>
  </si>
  <si>
    <t>z dnia 30 grudnia 2008r.</t>
  </si>
  <si>
    <t xml:space="preserve">Zakup gazonów, konstrukcji kwietnikowych, sadzonek pelargonii, sadzonek drzewek i krzewów,  zakup publikacji książkowych, nagród,materiałów na Konkursy:                                                                                                                                                                                                                                                                                                               Ciekawie zagospodarowana działka przydomowa, Balkon w kwiatach, Święto Ziemi, Sprzątanie świata,                                                      Święto Drzewa,                                                                               Liga Ochrony Przyrody,                                                   zakup ławek i koszy na tereny zielone Miasta Drobina,                           zakup znaków ostrzegawczych związanych z ochroną środowiska,                                                                      zakup biletów - program edukacyjny "Zielono mi",                  </t>
  </si>
  <si>
    <t>Przewodniczący</t>
  </si>
  <si>
    <t>Maciej Klekowicki</t>
  </si>
  <si>
    <t xml:space="preserve">Przewodniczący </t>
  </si>
  <si>
    <t>do uchwały Nr 150/XXXIII/08</t>
  </si>
  <si>
    <r>
      <t>§ 6110</t>
    </r>
    <r>
      <rPr>
        <sz val="10"/>
        <rFont val="Arial CE"/>
        <family val="0"/>
      </rPr>
      <t xml:space="preserve"> - wydatki inwestycyjne funduszy celowych </t>
    </r>
  </si>
  <si>
    <t xml:space="preserve"> prace pielęgnacyjne przy drzewach  parkach,                                                     likwidacja nielegalnych wysypisk śmieci, ochrona przed bezdomnymi zwierzętami,                                                              opłaty za salektywną zbiórkę odpadów, publikacje w prasie, realizacja "Programu usuwania wyrobów zawierających azbest z terenu Miasta i Gminy Drobin",                                                          transport  - umowa na programy edukacyjne,                                          kompleksowa usługa odbioru i transportu odpadów wielkogabarytowych,                                                                                          wykonanie tablicy,</t>
  </si>
  <si>
    <t xml:space="preserve">        Przewodniczący</t>
  </si>
  <si>
    <t xml:space="preserve">       Maciej Klekowicki</t>
  </si>
  <si>
    <t>Plan przychodów i wydatków                                                                                                        Gminnego Funduszu Ochrony Środowiska i Gospodarki Wodnej na 2009 rok</t>
  </si>
  <si>
    <t>Dotacje rozwojowe  - finansowanie programów i projektów ze środków funduszy strukturalnych, Funduszu Spójności oraz z funduszy unijnych finansujących Wspólną Politykę Rolną - Budowa oczyszczalni ścieków w Krajkowie</t>
  </si>
  <si>
    <t>Dotacje rozwojowe  - finansowanie programów i projektów ze środków funduszy strukturalnych, Funduszu Spójności oraz z funduszy unijnych finansujących Wspólną Politykę Rolną - Urządzenie centrum wsi Łęg Probostwo poprzez przebudowę komunikacji lokalnej</t>
  </si>
  <si>
    <t>Dotacje rozwojowe  - finansowanie programów i projektów ze środków funduszy strukturalnych, Funduszu Spójności oraz z funduszy unijnych finansujących Wspólną Politykę Rolną - Modernizacja i przebudowa dróg w gminach regionu płockiego szansą ich dynamicznego rozwoju</t>
  </si>
  <si>
    <t>Dotacje rozwojowe - finansowanie programów i projektów ze środków funduszy strukturalnych, Funduszu Spójności oraz z funduszy unijnych finansujących Wspólną Politykę Rolną - Rewitalizacja obiektów mieszkalnych i oświatowych oraz infrastruktury technicznej na terenia miasta Drobin dotyczy Przedszkola w Drobinie</t>
  </si>
  <si>
    <t>Dotacje rozwojowe  - finansowanie programów i projektów ze środków funduszy strukturalnych, Funduszu Spójności oraz z funduszy unijnych finansujących Wspólną Politykę Rolną - Urządzenie parku przy ulicy Rynek w Drobinie</t>
  </si>
  <si>
    <t>wpływy z różnych opłat opłaty z tytułu użytkowania hali sportowej</t>
  </si>
  <si>
    <t>Załącznik Nr 2</t>
  </si>
  <si>
    <t>Wydatki budżetu gminy na  2009 r.</t>
  </si>
  <si>
    <t>Nazwa</t>
  </si>
  <si>
    <t>Plan
na 2009 r.</t>
  </si>
  <si>
    <t>Wynagro-
dzenia</t>
  </si>
  <si>
    <t>Pochodne od 
wynagro-dzeń</t>
  </si>
  <si>
    <t>Dotacje</t>
  </si>
  <si>
    <t>Wydatki na obsługę długu</t>
  </si>
  <si>
    <t>Wydatki
z tytułu poręczeń
i gwarancji</t>
  </si>
  <si>
    <t>Wydatki inwestycyjne jednostek budżetowych Finansowanie programów i projektów ze środków funduszy strukturalnych, Funduszu Spójności oraz z funduszy unijnych finansujących Wspólną Politykę Rolną - Budowa oczyszczalni ścieków w Krajkowie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</si>
</sst>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 CE"/>
      <family val="0"/>
    </font>
    <font>
      <sz val="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hair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3" fontId="0" fillId="0" borderId="3" xfId="15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quotePrefix="1">
      <alignment vertical="center"/>
    </xf>
    <xf numFmtId="0" fontId="0" fillId="0" borderId="3" xfId="0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2" fontId="0" fillId="0" borderId="3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4" fontId="0" fillId="0" borderId="11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2" fillId="0" borderId="7" xfId="0" applyFont="1" applyBorder="1" applyAlignment="1">
      <alignment/>
    </xf>
    <xf numFmtId="0" fontId="1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 quotePrefix="1">
      <alignment horizontal="right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vertical="center"/>
    </xf>
    <xf numFmtId="0" fontId="2" fillId="0" borderId="3" xfId="0" applyFont="1" applyBorder="1" applyAlignment="1" quotePrefix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 quotePrefix="1">
      <alignment/>
    </xf>
    <xf numFmtId="0" fontId="5" fillId="0" borderId="7" xfId="0" applyFont="1" applyBorder="1" applyAlignment="1">
      <alignment/>
    </xf>
    <xf numFmtId="43" fontId="0" fillId="0" borderId="8" xfId="15" applyBorder="1" applyAlignment="1">
      <alignment/>
    </xf>
    <xf numFmtId="43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11" xfId="15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12" fillId="0" borderId="3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5" fillId="0" borderId="8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43" fontId="0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18" applyFont="1">
      <alignment/>
      <protection/>
    </xf>
    <xf numFmtId="0" fontId="17" fillId="0" borderId="0" xfId="18" applyFont="1">
      <alignment/>
      <protection/>
    </xf>
    <xf numFmtId="0" fontId="18" fillId="0" borderId="3" xfId="18" applyFont="1" applyBorder="1">
      <alignment/>
      <protection/>
    </xf>
    <xf numFmtId="0" fontId="19" fillId="0" borderId="3" xfId="18" applyFont="1" applyBorder="1">
      <alignment/>
      <protection/>
    </xf>
    <xf numFmtId="0" fontId="20" fillId="2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 inden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 indent="1"/>
    </xf>
    <xf numFmtId="43" fontId="0" fillId="0" borderId="14" xfId="0" applyNumberFormat="1" applyFont="1" applyBorder="1" applyAlignment="1">
      <alignment vertical="center"/>
    </xf>
    <xf numFmtId="0" fontId="0" fillId="0" borderId="3" xfId="0" applyFont="1" applyBorder="1" applyAlignment="1" quotePrefix="1">
      <alignment vertical="center"/>
    </xf>
    <xf numFmtId="43" fontId="2" fillId="0" borderId="3" xfId="15" applyFont="1" applyBorder="1" applyAlignment="1">
      <alignment horizontal="center" vertical="center"/>
    </xf>
    <xf numFmtId="43" fontId="2" fillId="0" borderId="8" xfId="15" applyFont="1" applyBorder="1" applyAlignment="1">
      <alignment horizontal="center" vertical="center"/>
    </xf>
    <xf numFmtId="43" fontId="5" fillId="0" borderId="3" xfId="15" applyFont="1" applyBorder="1" applyAlignment="1">
      <alignment horizontal="center" vertical="center"/>
    </xf>
    <xf numFmtId="43" fontId="5" fillId="0" borderId="8" xfId="15" applyFont="1" applyBorder="1" applyAlignment="1">
      <alignment horizontal="center" vertical="center"/>
    </xf>
    <xf numFmtId="43" fontId="0" fillId="0" borderId="3" xfId="15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43" fontId="2" fillId="0" borderId="12" xfId="15" applyFont="1" applyBorder="1" applyAlignment="1">
      <alignment horizontal="center" vertical="center"/>
    </xf>
    <xf numFmtId="43" fontId="5" fillId="0" borderId="12" xfId="15" applyFont="1" applyBorder="1" applyAlignment="1">
      <alignment horizontal="center" vertical="center"/>
    </xf>
    <xf numFmtId="43" fontId="0" fillId="0" borderId="12" xfId="15" applyBorder="1" applyAlignment="1">
      <alignment horizontal="center" vertical="center"/>
    </xf>
    <xf numFmtId="43" fontId="0" fillId="0" borderId="15" xfId="15" applyBorder="1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15" xfId="15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3" fontId="0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 vertical="center" wrapText="1"/>
    </xf>
    <xf numFmtId="41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2" fillId="0" borderId="11" xfId="0" applyNumberFormat="1" applyFont="1" applyBorder="1" applyAlignment="1">
      <alignment/>
    </xf>
    <xf numFmtId="0" fontId="2" fillId="2" borderId="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4" fontId="0" fillId="0" borderId="15" xfId="0" applyNumberFormat="1" applyBorder="1" applyAlignment="1">
      <alignment/>
    </xf>
    <xf numFmtId="0" fontId="22" fillId="0" borderId="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8" fillId="0" borderId="3" xfId="18" applyFont="1" applyBorder="1" applyAlignment="1">
      <alignment horizontal="center"/>
      <protection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18" applyFont="1" applyBorder="1" applyAlignment="1">
      <alignment horizontal="center" vertical="center"/>
      <protection/>
    </xf>
    <xf numFmtId="0" fontId="19" fillId="0" borderId="0" xfId="18" applyFont="1" applyBorder="1">
      <alignment/>
      <protection/>
    </xf>
    <xf numFmtId="0" fontId="19" fillId="0" borderId="3" xfId="18" applyFont="1" applyBorder="1" applyAlignment="1">
      <alignment/>
      <protection/>
    </xf>
    <xf numFmtId="0" fontId="17" fillId="0" borderId="0" xfId="18" applyFont="1" applyAlignment="1">
      <alignment horizontal="left"/>
      <protection/>
    </xf>
    <xf numFmtId="0" fontId="23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18" applyFont="1" applyBorder="1" applyAlignment="1">
      <alignment/>
      <protection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3" xfId="18" applyFont="1" applyBorder="1" applyAlignment="1">
      <alignment wrapText="1"/>
      <protection/>
    </xf>
    <xf numFmtId="0" fontId="2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Border="1" applyAlignment="1">
      <alignment horizontal="center"/>
    </xf>
    <xf numFmtId="43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43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 quotePrefix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74" fontId="4" fillId="0" borderId="3" xfId="15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174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3" fontId="0" fillId="0" borderId="0" xfId="15" applyAlignment="1">
      <alignment/>
    </xf>
    <xf numFmtId="0" fontId="10" fillId="0" borderId="0" xfId="0" applyFont="1" applyAlignment="1">
      <alignment horizontal="center" vertical="center"/>
    </xf>
    <xf numFmtId="43" fontId="10" fillId="0" borderId="0" xfId="15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15" applyFont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4" fontId="26" fillId="0" borderId="22" xfId="15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 quotePrefix="1">
      <alignment vertical="top" wrapText="1"/>
    </xf>
    <xf numFmtId="0" fontId="6" fillId="0" borderId="25" xfId="0" applyFont="1" applyBorder="1" applyAlignment="1">
      <alignment vertical="top" wrapText="1"/>
    </xf>
    <xf numFmtId="41" fontId="18" fillId="0" borderId="26" xfId="15" applyNumberFormat="1" applyFont="1" applyBorder="1" applyAlignment="1">
      <alignment horizontal="center" vertical="center" wrapText="1"/>
    </xf>
    <xf numFmtId="41" fontId="18" fillId="0" borderId="27" xfId="15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 quotePrefix="1">
      <alignment vertical="top" wrapText="1"/>
    </xf>
    <xf numFmtId="0" fontId="27" fillId="0" borderId="29" xfId="0" applyFont="1" applyBorder="1" applyAlignment="1">
      <alignment vertical="top" wrapText="1"/>
    </xf>
    <xf numFmtId="41" fontId="28" fillId="0" borderId="29" xfId="15" applyNumberFormat="1" applyFont="1" applyBorder="1" applyAlignment="1">
      <alignment horizontal="center" vertical="center" wrapText="1"/>
    </xf>
    <xf numFmtId="41" fontId="28" fillId="0" borderId="30" xfId="15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top" wrapText="1"/>
    </xf>
    <xf numFmtId="0" fontId="0" fillId="0" borderId="29" xfId="0" applyBorder="1" applyAlignment="1">
      <alignment vertical="center" wrapText="1"/>
    </xf>
    <xf numFmtId="41" fontId="19" fillId="0" borderId="29" xfId="15" applyNumberFormat="1" applyFont="1" applyBorder="1" applyAlignment="1">
      <alignment horizontal="center" vertical="center" wrapText="1"/>
    </xf>
    <xf numFmtId="41" fontId="12" fillId="0" borderId="29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41" fontId="18" fillId="0" borderId="29" xfId="15" applyNumberFormat="1" applyFont="1" applyBorder="1" applyAlignment="1">
      <alignment horizontal="center" vertical="center" wrapText="1"/>
    </xf>
    <xf numFmtId="41" fontId="18" fillId="0" borderId="30" xfId="15" applyNumberFormat="1" applyFont="1" applyBorder="1" applyAlignment="1">
      <alignment horizontal="center" vertical="center" wrapText="1"/>
    </xf>
    <xf numFmtId="41" fontId="29" fillId="0" borderId="29" xfId="0" applyNumberFormat="1" applyFont="1" applyBorder="1" applyAlignment="1">
      <alignment horizontal="center" vertical="center"/>
    </xf>
    <xf numFmtId="41" fontId="19" fillId="0" borderId="30" xfId="15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vertical="top" wrapText="1"/>
    </xf>
    <xf numFmtId="0" fontId="30" fillId="0" borderId="29" xfId="0" applyFont="1" applyBorder="1" applyAlignment="1">
      <alignment vertical="top" wrapText="1"/>
    </xf>
    <xf numFmtId="41" fontId="31" fillId="0" borderId="29" xfId="15" applyNumberFormat="1" applyFont="1" applyBorder="1" applyAlignment="1">
      <alignment horizontal="center" vertical="center" wrapText="1"/>
    </xf>
    <xf numFmtId="41" fontId="31" fillId="0" borderId="30" xfId="15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vertical="top" wrapText="1"/>
    </xf>
    <xf numFmtId="41" fontId="29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31" xfId="0" applyFont="1" applyBorder="1" applyAlignment="1">
      <alignment vertical="top" wrapText="1"/>
    </xf>
    <xf numFmtId="41" fontId="19" fillId="0" borderId="31" xfId="15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43" fontId="12" fillId="0" borderId="29" xfId="0" applyNumberFormat="1" applyFont="1" applyBorder="1" applyAlignment="1">
      <alignment/>
    </xf>
    <xf numFmtId="41" fontId="13" fillId="0" borderId="29" xfId="0" applyNumberFormat="1" applyFont="1" applyBorder="1" applyAlignment="1">
      <alignment horizontal="center" vertical="center"/>
    </xf>
    <xf numFmtId="41" fontId="12" fillId="0" borderId="32" xfId="15" applyNumberFormat="1" applyFont="1" applyBorder="1" applyAlignment="1">
      <alignment horizontal="center" vertical="center"/>
    </xf>
    <xf numFmtId="41" fontId="12" fillId="0" borderId="33" xfId="15" applyNumberFormat="1" applyFont="1" applyBorder="1" applyAlignment="1">
      <alignment horizontal="center" vertical="center"/>
    </xf>
    <xf numFmtId="43" fontId="12" fillId="0" borderId="0" xfId="15" applyFont="1" applyAlignment="1">
      <alignment/>
    </xf>
    <xf numFmtId="0" fontId="27" fillId="0" borderId="0" xfId="0" applyFont="1" applyBorder="1" applyAlignment="1">
      <alignment vertical="top" wrapText="1"/>
    </xf>
    <xf numFmtId="43" fontId="28" fillId="0" borderId="0" xfId="15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3" fontId="19" fillId="0" borderId="0" xfId="15" applyFont="1" applyBorder="1" applyAlignment="1">
      <alignment vertical="top" wrapText="1"/>
    </xf>
    <xf numFmtId="43" fontId="12" fillId="0" borderId="0" xfId="15" applyFont="1" applyBorder="1" applyAlignment="1">
      <alignment/>
    </xf>
    <xf numFmtId="0" fontId="14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4" fontId="0" fillId="0" borderId="0" xfId="2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0" xfId="2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horizontal="center"/>
      <protection/>
    </xf>
    <xf numFmtId="0" fontId="19" fillId="0" borderId="3" xfId="18" applyFont="1" applyBorder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43" fontId="20" fillId="2" borderId="46" xfId="15" applyFont="1" applyFill="1" applyBorder="1" applyAlignment="1">
      <alignment horizontal="center" vertical="center" wrapText="1"/>
    </xf>
    <xf numFmtId="43" fontId="20" fillId="2" borderId="47" xfId="15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98">
      <selection activeCell="C114" sqref="C114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5.00390625" style="0" customWidth="1"/>
    <col min="4" max="4" width="23.25390625" style="0" customWidth="1"/>
    <col min="5" max="5" width="15.75390625" style="0" customWidth="1"/>
    <col min="6" max="6" width="16.875" style="0" customWidth="1"/>
    <col min="7" max="7" width="15.00390625" style="0" customWidth="1"/>
  </cols>
  <sheetData>
    <row r="1" spans="6:7" ht="12.75">
      <c r="F1" s="263" t="s">
        <v>572</v>
      </c>
      <c r="G1" s="263"/>
    </row>
    <row r="2" spans="6:7" ht="12.75">
      <c r="F2" s="263" t="s">
        <v>590</v>
      </c>
      <c r="G2" s="263"/>
    </row>
    <row r="3" spans="6:7" ht="12.75">
      <c r="F3" s="263" t="s">
        <v>384</v>
      </c>
      <c r="G3" s="263"/>
    </row>
    <row r="4" spans="6:7" ht="12.75">
      <c r="F4" s="263" t="s">
        <v>585</v>
      </c>
      <c r="G4" s="263"/>
    </row>
    <row r="5" spans="1:7" ht="18">
      <c r="A5" s="264" t="s">
        <v>486</v>
      </c>
      <c r="B5" s="264"/>
      <c r="C5" s="264"/>
      <c r="D5" s="264"/>
      <c r="E5" s="264"/>
      <c r="F5" s="264"/>
      <c r="G5" s="264"/>
    </row>
    <row r="6" spans="1:7" ht="9" customHeight="1">
      <c r="A6" s="68"/>
      <c r="B6" s="68"/>
      <c r="C6" s="68"/>
      <c r="D6" s="68"/>
      <c r="E6" s="68"/>
      <c r="F6" s="68"/>
      <c r="G6" s="68"/>
    </row>
    <row r="7" spans="6:7" ht="13.5" thickBot="1">
      <c r="F7" s="265" t="s">
        <v>196</v>
      </c>
      <c r="G7" s="265"/>
    </row>
    <row r="8" spans="1:7" ht="12.75">
      <c r="A8" s="275" t="s">
        <v>197</v>
      </c>
      <c r="B8" s="272" t="s">
        <v>205</v>
      </c>
      <c r="C8" s="275" t="s">
        <v>198</v>
      </c>
      <c r="D8" s="275" t="s">
        <v>199</v>
      </c>
      <c r="E8" s="266" t="s">
        <v>571</v>
      </c>
      <c r="F8" s="266"/>
      <c r="G8" s="267"/>
    </row>
    <row r="9" spans="1:7" ht="12.75">
      <c r="A9" s="276"/>
      <c r="B9" s="273"/>
      <c r="C9" s="276"/>
      <c r="D9" s="276"/>
      <c r="E9" s="268" t="s">
        <v>200</v>
      </c>
      <c r="F9" s="270" t="s">
        <v>201</v>
      </c>
      <c r="G9" s="271"/>
    </row>
    <row r="10" spans="1:7" ht="12.75">
      <c r="A10" s="1"/>
      <c r="B10" s="274"/>
      <c r="C10" s="2"/>
      <c r="D10" s="2"/>
      <c r="E10" s="269"/>
      <c r="F10" s="3" t="s">
        <v>202</v>
      </c>
      <c r="G10" s="146" t="s">
        <v>203</v>
      </c>
    </row>
    <row r="11" spans="1:7" ht="13.5" thickBot="1">
      <c r="A11" s="57">
        <v>1</v>
      </c>
      <c r="B11" s="57">
        <v>2</v>
      </c>
      <c r="C11" s="58">
        <v>3</v>
      </c>
      <c r="D11" s="57">
        <v>4</v>
      </c>
      <c r="E11" s="57">
        <v>5</v>
      </c>
      <c r="F11" s="57">
        <v>6</v>
      </c>
      <c r="G11" s="147">
        <v>7</v>
      </c>
    </row>
    <row r="12" spans="1:7" s="8" customFormat="1" ht="12.75">
      <c r="A12" s="59" t="s">
        <v>206</v>
      </c>
      <c r="B12" s="60"/>
      <c r="C12" s="60"/>
      <c r="D12" s="61" t="s">
        <v>289</v>
      </c>
      <c r="E12" s="89">
        <f>SUM(E16+E13)</f>
        <v>737500</v>
      </c>
      <c r="F12" s="89">
        <f>SUM(F16)</f>
        <v>0</v>
      </c>
      <c r="G12" s="148">
        <f>SUM(G16+G13)</f>
        <v>737500</v>
      </c>
    </row>
    <row r="13" spans="1:7" s="8" customFormat="1" ht="38.25">
      <c r="A13" s="129"/>
      <c r="B13" s="52" t="s">
        <v>290</v>
      </c>
      <c r="C13" s="130"/>
      <c r="D13" s="133" t="s">
        <v>291</v>
      </c>
      <c r="E13" s="134">
        <f>SUM(E14:E15)</f>
        <v>237500</v>
      </c>
      <c r="F13" s="134">
        <f>SUM(F14:F15)</f>
        <v>0</v>
      </c>
      <c r="G13" s="149">
        <f>SUM(G14:G15)</f>
        <v>237500</v>
      </c>
    </row>
    <row r="14" spans="1:7" s="8" customFormat="1" ht="89.25">
      <c r="A14" s="129"/>
      <c r="B14" s="135"/>
      <c r="C14" s="131">
        <v>6299</v>
      </c>
      <c r="D14" s="50" t="s">
        <v>520</v>
      </c>
      <c r="E14" s="132">
        <v>50000</v>
      </c>
      <c r="F14" s="132">
        <v>0</v>
      </c>
      <c r="G14" s="150">
        <v>50000</v>
      </c>
    </row>
    <row r="15" spans="1:7" s="8" customFormat="1" ht="127.5">
      <c r="A15" s="129"/>
      <c r="B15" s="130"/>
      <c r="C15" s="131">
        <v>6208</v>
      </c>
      <c r="D15" s="50" t="s">
        <v>596</v>
      </c>
      <c r="E15" s="132">
        <v>187500</v>
      </c>
      <c r="F15" s="132">
        <v>0</v>
      </c>
      <c r="G15" s="150">
        <v>187500</v>
      </c>
    </row>
    <row r="16" spans="1:7" s="5" customFormat="1" ht="38.25">
      <c r="A16" s="62"/>
      <c r="B16" s="52" t="s">
        <v>511</v>
      </c>
      <c r="C16" s="51"/>
      <c r="D16" s="53" t="s">
        <v>521</v>
      </c>
      <c r="E16" s="90">
        <f>SUM(E17)</f>
        <v>500000</v>
      </c>
      <c r="F16" s="90">
        <f>SUM(F17)</f>
        <v>0</v>
      </c>
      <c r="G16" s="91">
        <f>SUM(G17)</f>
        <v>500000</v>
      </c>
    </row>
    <row r="17" spans="1:7" s="21" customFormat="1" ht="153">
      <c r="A17" s="63"/>
      <c r="B17" s="54"/>
      <c r="C17" s="54">
        <v>6208</v>
      </c>
      <c r="D17" s="50" t="s">
        <v>597</v>
      </c>
      <c r="E17" s="92">
        <v>500000</v>
      </c>
      <c r="F17" s="92"/>
      <c r="G17" s="93">
        <v>500000</v>
      </c>
    </row>
    <row r="18" spans="1:7" ht="12.75">
      <c r="A18" s="64" t="s">
        <v>208</v>
      </c>
      <c r="B18" s="46"/>
      <c r="C18" s="46"/>
      <c r="D18" s="47" t="s">
        <v>209</v>
      </c>
      <c r="E18" s="115">
        <f aca="true" t="shared" si="0" ref="E18:G19">SUM(E19)</f>
        <v>2700</v>
      </c>
      <c r="F18" s="115">
        <f t="shared" si="0"/>
        <v>2700</v>
      </c>
      <c r="G18" s="116">
        <f t="shared" si="0"/>
        <v>0</v>
      </c>
    </row>
    <row r="19" spans="1:7" ht="12.75">
      <c r="A19" s="65"/>
      <c r="B19" s="55" t="s">
        <v>210</v>
      </c>
      <c r="C19" s="48"/>
      <c r="D19" s="49" t="s">
        <v>211</v>
      </c>
      <c r="E19" s="117">
        <f t="shared" si="0"/>
        <v>2700</v>
      </c>
      <c r="F19" s="117">
        <f t="shared" si="0"/>
        <v>2700</v>
      </c>
      <c r="G19" s="118">
        <f t="shared" si="0"/>
        <v>0</v>
      </c>
    </row>
    <row r="20" spans="1:7" ht="25.5">
      <c r="A20" s="26"/>
      <c r="B20" s="14"/>
      <c r="C20" s="17" t="s">
        <v>212</v>
      </c>
      <c r="D20" s="18" t="s">
        <v>213</v>
      </c>
      <c r="E20" s="119">
        <v>2700</v>
      </c>
      <c r="F20" s="119">
        <v>2700</v>
      </c>
      <c r="G20" s="120">
        <v>0</v>
      </c>
    </row>
    <row r="21" spans="1:7" ht="19.5" customHeight="1">
      <c r="A21" s="39">
        <v>600</v>
      </c>
      <c r="B21" s="46"/>
      <c r="C21" s="56"/>
      <c r="D21" s="47" t="s">
        <v>293</v>
      </c>
      <c r="E21" s="115">
        <v>3817474</v>
      </c>
      <c r="F21" s="115"/>
      <c r="G21" s="116">
        <v>3817474</v>
      </c>
    </row>
    <row r="22" spans="1:7" ht="15.75" customHeight="1">
      <c r="A22" s="26"/>
      <c r="B22" s="48">
        <v>60016</v>
      </c>
      <c r="C22" s="55"/>
      <c r="D22" s="49" t="s">
        <v>294</v>
      </c>
      <c r="E22" s="117">
        <f>SUM(E23+E26)</f>
        <v>3817474</v>
      </c>
      <c r="F22" s="117"/>
      <c r="G22" s="118">
        <f>SUM(G23+G26)</f>
        <v>3817474</v>
      </c>
    </row>
    <row r="23" spans="1:7" ht="72" customHeight="1">
      <c r="A23" s="26"/>
      <c r="B23" s="48"/>
      <c r="C23" s="114">
        <v>6330</v>
      </c>
      <c r="D23" s="50" t="s">
        <v>579</v>
      </c>
      <c r="E23" s="121">
        <f>SUM(E24:E25)</f>
        <v>1260000</v>
      </c>
      <c r="F23" s="121">
        <v>0</v>
      </c>
      <c r="G23" s="122">
        <f>SUM(G24:G25)</f>
        <v>1260000</v>
      </c>
    </row>
    <row r="24" spans="1:7" ht="61.5" customHeight="1">
      <c r="A24" s="26"/>
      <c r="B24" s="48"/>
      <c r="C24" s="114"/>
      <c r="D24" s="50" t="s">
        <v>517</v>
      </c>
      <c r="E24" s="121">
        <v>345000</v>
      </c>
      <c r="F24" s="121">
        <v>0</v>
      </c>
      <c r="G24" s="122">
        <v>345000</v>
      </c>
    </row>
    <row r="25" spans="1:7" ht="81.75" customHeight="1">
      <c r="A25" s="26"/>
      <c r="B25" s="48"/>
      <c r="C25" s="114"/>
      <c r="D25" s="50" t="s">
        <v>518</v>
      </c>
      <c r="E25" s="121">
        <v>915000</v>
      </c>
      <c r="F25" s="121">
        <v>0</v>
      </c>
      <c r="G25" s="122">
        <v>915000</v>
      </c>
    </row>
    <row r="26" spans="1:7" ht="165.75">
      <c r="A26" s="26"/>
      <c r="B26" s="14"/>
      <c r="C26" s="17">
        <v>6208</v>
      </c>
      <c r="D26" s="50" t="s">
        <v>598</v>
      </c>
      <c r="E26" s="119">
        <v>2557474</v>
      </c>
      <c r="F26" s="119">
        <v>0</v>
      </c>
      <c r="G26" s="120">
        <v>2557474</v>
      </c>
    </row>
    <row r="27" spans="1:7" ht="25.5">
      <c r="A27" s="39">
        <v>700</v>
      </c>
      <c r="B27" s="46"/>
      <c r="C27" s="46"/>
      <c r="D27" s="47" t="s">
        <v>214</v>
      </c>
      <c r="E27" s="115">
        <f>SUM(E28)</f>
        <v>146926</v>
      </c>
      <c r="F27" s="115">
        <f>SUM(F28)</f>
        <v>146926</v>
      </c>
      <c r="G27" s="115">
        <f>SUM(G28)</f>
        <v>0</v>
      </c>
    </row>
    <row r="28" spans="1:7" ht="25.5">
      <c r="A28" s="65"/>
      <c r="B28" s="48">
        <v>70005</v>
      </c>
      <c r="C28" s="48"/>
      <c r="D28" s="49" t="s">
        <v>215</v>
      </c>
      <c r="E28" s="117">
        <f>SUM(E29:E31)</f>
        <v>146926</v>
      </c>
      <c r="F28" s="117">
        <f>SUM(F29:F31)</f>
        <v>146926</v>
      </c>
      <c r="G28" s="117">
        <f>SUM(G29:G30)</f>
        <v>0</v>
      </c>
    </row>
    <row r="29" spans="1:7" ht="51">
      <c r="A29" s="26"/>
      <c r="B29" s="14"/>
      <c r="C29" s="17" t="s">
        <v>216</v>
      </c>
      <c r="D29" s="18" t="s">
        <v>217</v>
      </c>
      <c r="E29" s="119">
        <v>16648</v>
      </c>
      <c r="F29" s="119">
        <v>16648</v>
      </c>
      <c r="G29" s="120">
        <v>0</v>
      </c>
    </row>
    <row r="30" spans="1:7" ht="25.5">
      <c r="A30" s="26"/>
      <c r="B30" s="14"/>
      <c r="C30" s="17" t="s">
        <v>212</v>
      </c>
      <c r="D30" s="18" t="s">
        <v>213</v>
      </c>
      <c r="E30" s="119">
        <v>29895</v>
      </c>
      <c r="F30" s="119">
        <v>29895</v>
      </c>
      <c r="G30" s="120">
        <v>0</v>
      </c>
    </row>
    <row r="31" spans="1:7" ht="25.5">
      <c r="A31" s="26"/>
      <c r="B31" s="14"/>
      <c r="C31" s="17" t="s">
        <v>212</v>
      </c>
      <c r="D31" s="18" t="s">
        <v>570</v>
      </c>
      <c r="E31" s="119">
        <v>100383</v>
      </c>
      <c r="F31" s="119">
        <v>100383</v>
      </c>
      <c r="G31" s="120"/>
    </row>
    <row r="32" spans="1:7" s="8" customFormat="1" ht="12.75">
      <c r="A32" s="39">
        <v>710</v>
      </c>
      <c r="B32" s="46"/>
      <c r="C32" s="56"/>
      <c r="D32" s="47" t="s">
        <v>295</v>
      </c>
      <c r="E32" s="115">
        <f aca="true" t="shared" si="1" ref="E32:G33">SUM(E33)</f>
        <v>3000</v>
      </c>
      <c r="F32" s="115">
        <f t="shared" si="1"/>
        <v>3000</v>
      </c>
      <c r="G32" s="116">
        <f t="shared" si="1"/>
        <v>0</v>
      </c>
    </row>
    <row r="33" spans="1:7" s="5" customFormat="1" ht="12.75">
      <c r="A33" s="65"/>
      <c r="B33" s="48">
        <v>71035</v>
      </c>
      <c r="C33" s="55"/>
      <c r="D33" s="49" t="s">
        <v>296</v>
      </c>
      <c r="E33" s="117">
        <f t="shared" si="1"/>
        <v>3000</v>
      </c>
      <c r="F33" s="117">
        <f t="shared" si="1"/>
        <v>3000</v>
      </c>
      <c r="G33" s="118">
        <f t="shared" si="1"/>
        <v>0</v>
      </c>
    </row>
    <row r="34" spans="1:7" ht="89.25">
      <c r="A34" s="26"/>
      <c r="B34" s="14"/>
      <c r="C34" s="17">
        <v>2020</v>
      </c>
      <c r="D34" s="18" t="s">
        <v>317</v>
      </c>
      <c r="E34" s="119">
        <v>3000</v>
      </c>
      <c r="F34" s="119">
        <v>3000</v>
      </c>
      <c r="G34" s="120">
        <v>0</v>
      </c>
    </row>
    <row r="35" spans="1:7" ht="12.75">
      <c r="A35" s="39">
        <v>750</v>
      </c>
      <c r="B35" s="46"/>
      <c r="C35" s="46"/>
      <c r="D35" s="47" t="s">
        <v>218</v>
      </c>
      <c r="E35" s="115">
        <f aca="true" t="shared" si="2" ref="E35:G36">SUM(E36)</f>
        <v>67944</v>
      </c>
      <c r="F35" s="115">
        <f t="shared" si="2"/>
        <v>67944</v>
      </c>
      <c r="G35" s="116">
        <f t="shared" si="2"/>
        <v>0</v>
      </c>
    </row>
    <row r="36" spans="1:7" ht="12.75">
      <c r="A36" s="65"/>
      <c r="B36" s="48">
        <v>75011</v>
      </c>
      <c r="C36" s="48"/>
      <c r="D36" s="49" t="s">
        <v>219</v>
      </c>
      <c r="E36" s="117">
        <f>SUM(E37)</f>
        <v>67944</v>
      </c>
      <c r="F36" s="117">
        <f>SUM(F37)</f>
        <v>67944</v>
      </c>
      <c r="G36" s="118">
        <f t="shared" si="2"/>
        <v>0</v>
      </c>
    </row>
    <row r="37" spans="1:7" ht="102">
      <c r="A37" s="26"/>
      <c r="B37" s="14"/>
      <c r="C37" s="14">
        <v>2010</v>
      </c>
      <c r="D37" s="18" t="s">
        <v>220</v>
      </c>
      <c r="E37" s="119">
        <v>67944</v>
      </c>
      <c r="F37" s="119">
        <v>67944</v>
      </c>
      <c r="G37" s="120">
        <v>0</v>
      </c>
    </row>
    <row r="38" spans="1:7" ht="63.75" hidden="1">
      <c r="A38" s="26"/>
      <c r="B38" s="14"/>
      <c r="C38" s="14">
        <v>2350</v>
      </c>
      <c r="D38" s="18" t="s">
        <v>318</v>
      </c>
      <c r="E38" s="119"/>
      <c r="F38" s="119"/>
      <c r="G38" s="120">
        <v>0</v>
      </c>
    </row>
    <row r="39" spans="1:7" ht="63.75">
      <c r="A39" s="39">
        <v>751</v>
      </c>
      <c r="B39" s="46"/>
      <c r="C39" s="46"/>
      <c r="D39" s="47" t="s">
        <v>221</v>
      </c>
      <c r="E39" s="115">
        <f aca="true" t="shared" si="3" ref="E39:G40">SUM(E40)</f>
        <v>1364</v>
      </c>
      <c r="F39" s="115">
        <f t="shared" si="3"/>
        <v>1364</v>
      </c>
      <c r="G39" s="116">
        <f t="shared" si="3"/>
        <v>0</v>
      </c>
    </row>
    <row r="40" spans="1:7" ht="51">
      <c r="A40" s="65"/>
      <c r="B40" s="48">
        <v>75101</v>
      </c>
      <c r="C40" s="48"/>
      <c r="D40" s="49" t="s">
        <v>222</v>
      </c>
      <c r="E40" s="117">
        <f t="shared" si="3"/>
        <v>1364</v>
      </c>
      <c r="F40" s="117">
        <f t="shared" si="3"/>
        <v>1364</v>
      </c>
      <c r="G40" s="118">
        <f t="shared" si="3"/>
        <v>0</v>
      </c>
    </row>
    <row r="41" spans="1:7" ht="102">
      <c r="A41" s="26"/>
      <c r="B41" s="14"/>
      <c r="C41" s="14">
        <v>2010</v>
      </c>
      <c r="D41" s="18" t="s">
        <v>223</v>
      </c>
      <c r="E41" s="119">
        <v>1364</v>
      </c>
      <c r="F41" s="119">
        <v>1364</v>
      </c>
      <c r="G41" s="120">
        <v>0</v>
      </c>
    </row>
    <row r="42" spans="1:7" ht="38.25">
      <c r="A42" s="39">
        <v>754</v>
      </c>
      <c r="B42" s="46"/>
      <c r="C42" s="46"/>
      <c r="D42" s="47" t="s">
        <v>224</v>
      </c>
      <c r="E42" s="115">
        <f aca="true" t="shared" si="4" ref="E42:G43">SUM(E43)</f>
        <v>400</v>
      </c>
      <c r="F42" s="115">
        <f t="shared" si="4"/>
        <v>400</v>
      </c>
      <c r="G42" s="116">
        <f t="shared" si="4"/>
        <v>0</v>
      </c>
    </row>
    <row r="43" spans="1:7" ht="12.75">
      <c r="A43" s="65"/>
      <c r="B43" s="48">
        <v>75414</v>
      </c>
      <c r="C43" s="48"/>
      <c r="D43" s="49" t="s">
        <v>225</v>
      </c>
      <c r="E43" s="117">
        <f t="shared" si="4"/>
        <v>400</v>
      </c>
      <c r="F43" s="117">
        <f t="shared" si="4"/>
        <v>400</v>
      </c>
      <c r="G43" s="118">
        <f t="shared" si="4"/>
        <v>0</v>
      </c>
    </row>
    <row r="44" spans="1:7" ht="102">
      <c r="A44" s="26"/>
      <c r="B44" s="14"/>
      <c r="C44" s="14">
        <v>2010</v>
      </c>
      <c r="D44" s="18" t="s">
        <v>220</v>
      </c>
      <c r="E44" s="119">
        <v>400</v>
      </c>
      <c r="F44" s="119">
        <v>400</v>
      </c>
      <c r="G44" s="120">
        <v>0</v>
      </c>
    </row>
    <row r="45" spans="1:7" ht="102">
      <c r="A45" s="39">
        <v>756</v>
      </c>
      <c r="B45" s="46"/>
      <c r="C45" s="46"/>
      <c r="D45" s="47" t="s">
        <v>226</v>
      </c>
      <c r="E45" s="115">
        <f>SUM(E46+E48+E54+E63+E66)</f>
        <v>4385056</v>
      </c>
      <c r="F45" s="115">
        <f>SUM(F46+F48+F54+F63+F66)</f>
        <v>4385056</v>
      </c>
      <c r="G45" s="116">
        <f>SUM(G46+G48+G54+G63+G66)</f>
        <v>0</v>
      </c>
    </row>
    <row r="46" spans="1:7" ht="38.25">
      <c r="A46" s="65"/>
      <c r="B46" s="48">
        <v>75601</v>
      </c>
      <c r="C46" s="48"/>
      <c r="D46" s="49" t="s">
        <v>227</v>
      </c>
      <c r="E46" s="117">
        <f>SUM(E47)</f>
        <v>7083</v>
      </c>
      <c r="F46" s="117">
        <f>SUM(F47)</f>
        <v>7083</v>
      </c>
      <c r="G46" s="118">
        <f>SUM(G47)</f>
        <v>0</v>
      </c>
    </row>
    <row r="47" spans="1:7" ht="63.75">
      <c r="A47" s="26"/>
      <c r="B47" s="14"/>
      <c r="C47" s="17" t="s">
        <v>228</v>
      </c>
      <c r="D47" s="18" t="s">
        <v>229</v>
      </c>
      <c r="E47" s="119">
        <v>7083</v>
      </c>
      <c r="F47" s="119">
        <v>7083</v>
      </c>
      <c r="G47" s="120"/>
    </row>
    <row r="48" spans="1:7" ht="114.75">
      <c r="A48" s="65"/>
      <c r="B48" s="48">
        <v>75615</v>
      </c>
      <c r="C48" s="48"/>
      <c r="D48" s="49" t="s">
        <v>230</v>
      </c>
      <c r="E48" s="117">
        <f>SUM(E49:E53)</f>
        <v>816764</v>
      </c>
      <c r="F48" s="117">
        <f>SUM(F49:F53)</f>
        <v>816764</v>
      </c>
      <c r="G48" s="118">
        <f>SUM(G49:G53)</f>
        <v>0</v>
      </c>
    </row>
    <row r="49" spans="1:7" ht="12.75">
      <c r="A49" s="26"/>
      <c r="B49" s="14"/>
      <c r="C49" s="17" t="s">
        <v>231</v>
      </c>
      <c r="D49" s="18" t="s">
        <v>232</v>
      </c>
      <c r="E49" s="119">
        <v>799369</v>
      </c>
      <c r="F49" s="119">
        <v>799369</v>
      </c>
      <c r="G49" s="120"/>
    </row>
    <row r="50" spans="1:7" ht="12.75">
      <c r="A50" s="26"/>
      <c r="B50" s="14"/>
      <c r="C50" s="17" t="s">
        <v>233</v>
      </c>
      <c r="D50" s="18" t="s">
        <v>234</v>
      </c>
      <c r="E50" s="119">
        <v>8250</v>
      </c>
      <c r="F50" s="119">
        <v>8250</v>
      </c>
      <c r="G50" s="120"/>
    </row>
    <row r="51" spans="1:7" ht="12.75">
      <c r="A51" s="26"/>
      <c r="B51" s="14"/>
      <c r="C51" s="17" t="s">
        <v>235</v>
      </c>
      <c r="D51" s="18" t="s">
        <v>236</v>
      </c>
      <c r="E51" s="119">
        <v>7578</v>
      </c>
      <c r="F51" s="119">
        <v>7578</v>
      </c>
      <c r="G51" s="120"/>
    </row>
    <row r="52" spans="1:7" ht="25.5">
      <c r="A52" s="26"/>
      <c r="B52" s="14"/>
      <c r="C52" s="17" t="s">
        <v>237</v>
      </c>
      <c r="D52" s="18" t="s">
        <v>238</v>
      </c>
      <c r="E52" s="119">
        <v>1467</v>
      </c>
      <c r="F52" s="119">
        <v>1467</v>
      </c>
      <c r="G52" s="120"/>
    </row>
    <row r="53" spans="1:7" ht="38.25">
      <c r="A53" s="26"/>
      <c r="B53" s="14"/>
      <c r="C53" s="17" t="s">
        <v>241</v>
      </c>
      <c r="D53" s="18" t="s">
        <v>242</v>
      </c>
      <c r="E53" s="119">
        <v>100</v>
      </c>
      <c r="F53" s="119">
        <v>100</v>
      </c>
      <c r="G53" s="120"/>
    </row>
    <row r="54" spans="1:7" ht="89.25">
      <c r="A54" s="26"/>
      <c r="B54" s="14">
        <v>75616</v>
      </c>
      <c r="C54" s="14"/>
      <c r="D54" s="18" t="s">
        <v>243</v>
      </c>
      <c r="E54" s="119">
        <f>SUM(E55:E62)</f>
        <v>1453865</v>
      </c>
      <c r="F54" s="119">
        <f>SUM(F55:F62)</f>
        <v>1453865</v>
      </c>
      <c r="G54" s="120">
        <f>SUM(G55:G62)</f>
        <v>0</v>
      </c>
    </row>
    <row r="55" spans="1:7" ht="12.75">
      <c r="A55" s="26"/>
      <c r="B55" s="14"/>
      <c r="C55" s="17" t="s">
        <v>231</v>
      </c>
      <c r="D55" s="18" t="s">
        <v>232</v>
      </c>
      <c r="E55" s="119">
        <v>370979</v>
      </c>
      <c r="F55" s="119">
        <v>370979</v>
      </c>
      <c r="G55" s="120"/>
    </row>
    <row r="56" spans="1:7" ht="12.75">
      <c r="A56" s="26"/>
      <c r="B56" s="14"/>
      <c r="C56" s="17" t="s">
        <v>233</v>
      </c>
      <c r="D56" s="18" t="s">
        <v>234</v>
      </c>
      <c r="E56" s="119">
        <v>862619</v>
      </c>
      <c r="F56" s="119">
        <v>862619</v>
      </c>
      <c r="G56" s="120"/>
    </row>
    <row r="57" spans="1:7" ht="12.75">
      <c r="A57" s="26"/>
      <c r="B57" s="14"/>
      <c r="C57" s="17" t="s">
        <v>235</v>
      </c>
      <c r="D57" s="18" t="s">
        <v>236</v>
      </c>
      <c r="E57" s="119">
        <v>4907</v>
      </c>
      <c r="F57" s="119">
        <v>4907</v>
      </c>
      <c r="G57" s="120"/>
    </row>
    <row r="58" spans="1:7" ht="25.5">
      <c r="A58" s="26"/>
      <c r="B58" s="14"/>
      <c r="C58" s="17" t="s">
        <v>237</v>
      </c>
      <c r="D58" s="18" t="s">
        <v>238</v>
      </c>
      <c r="E58" s="119">
        <v>52043</v>
      </c>
      <c r="F58" s="119">
        <v>52043</v>
      </c>
      <c r="G58" s="120"/>
    </row>
    <row r="59" spans="1:7" ht="38.25">
      <c r="A59" s="26"/>
      <c r="B59" s="14"/>
      <c r="C59" s="17" t="s">
        <v>244</v>
      </c>
      <c r="D59" s="18" t="s">
        <v>245</v>
      </c>
      <c r="E59" s="119">
        <v>12165</v>
      </c>
      <c r="F59" s="119">
        <v>12165</v>
      </c>
      <c r="G59" s="120"/>
    </row>
    <row r="60" spans="1:7" ht="12.75">
      <c r="A60" s="26"/>
      <c r="B60" s="14"/>
      <c r="C60" s="17" t="s">
        <v>246</v>
      </c>
      <c r="D60" s="18" t="s">
        <v>247</v>
      </c>
      <c r="E60" s="119">
        <v>51841</v>
      </c>
      <c r="F60" s="119">
        <v>51841</v>
      </c>
      <c r="G60" s="120"/>
    </row>
    <row r="61" spans="1:7" ht="38.25">
      <c r="A61" s="26"/>
      <c r="B61" s="14"/>
      <c r="C61" s="17" t="s">
        <v>239</v>
      </c>
      <c r="D61" s="18" t="s">
        <v>240</v>
      </c>
      <c r="E61" s="119">
        <v>87311</v>
      </c>
      <c r="F61" s="119">
        <v>87311</v>
      </c>
      <c r="G61" s="120"/>
    </row>
    <row r="62" spans="1:7" ht="38.25">
      <c r="A62" s="26"/>
      <c r="B62" s="14"/>
      <c r="C62" s="17" t="s">
        <v>241</v>
      </c>
      <c r="D62" s="18" t="s">
        <v>242</v>
      </c>
      <c r="E62" s="119">
        <v>12000</v>
      </c>
      <c r="F62" s="119">
        <v>12000</v>
      </c>
      <c r="G62" s="120"/>
    </row>
    <row r="63" spans="1:7" ht="63.75">
      <c r="A63" s="65"/>
      <c r="B63" s="48">
        <v>75618</v>
      </c>
      <c r="C63" s="48"/>
      <c r="D63" s="49" t="s">
        <v>248</v>
      </c>
      <c r="E63" s="117">
        <f>SUM(E64:E65)</f>
        <v>92426</v>
      </c>
      <c r="F63" s="117">
        <f>SUM(F64:F65)</f>
        <v>92426</v>
      </c>
      <c r="G63" s="118">
        <f>SUM(G64:G65)</f>
        <v>0</v>
      </c>
    </row>
    <row r="64" spans="1:7" ht="25.5">
      <c r="A64" s="26"/>
      <c r="B64" s="14"/>
      <c r="C64" s="17" t="s">
        <v>249</v>
      </c>
      <c r="D64" s="18" t="s">
        <v>250</v>
      </c>
      <c r="E64" s="119">
        <v>47276</v>
      </c>
      <c r="F64" s="119">
        <v>47276</v>
      </c>
      <c r="G64" s="120"/>
    </row>
    <row r="65" spans="1:7" ht="38.25">
      <c r="A65" s="26"/>
      <c r="B65" s="14"/>
      <c r="C65" s="17" t="s">
        <v>251</v>
      </c>
      <c r="D65" s="18" t="s">
        <v>252</v>
      </c>
      <c r="E65" s="119">
        <v>45150</v>
      </c>
      <c r="F65" s="119">
        <v>45150</v>
      </c>
      <c r="G65" s="120"/>
    </row>
    <row r="66" spans="1:7" ht="38.25">
      <c r="A66" s="65"/>
      <c r="B66" s="48">
        <v>75621</v>
      </c>
      <c r="C66" s="48"/>
      <c r="D66" s="49" t="s">
        <v>253</v>
      </c>
      <c r="E66" s="117">
        <v>2014918</v>
      </c>
      <c r="F66" s="117">
        <f>SUM(F67:F68)</f>
        <v>2014918</v>
      </c>
      <c r="G66" s="118">
        <f>SUM(G67:G68)</f>
        <v>0</v>
      </c>
    </row>
    <row r="67" spans="1:7" ht="38.25">
      <c r="A67" s="26"/>
      <c r="B67" s="14"/>
      <c r="C67" s="17" t="s">
        <v>254</v>
      </c>
      <c r="D67" s="18" t="s">
        <v>255</v>
      </c>
      <c r="E67" s="119">
        <v>2001963</v>
      </c>
      <c r="F67" s="119">
        <v>2001963</v>
      </c>
      <c r="G67" s="120">
        <v>0</v>
      </c>
    </row>
    <row r="68" spans="1:7" ht="38.25">
      <c r="A68" s="26"/>
      <c r="B68" s="14"/>
      <c r="C68" s="17" t="s">
        <v>256</v>
      </c>
      <c r="D68" s="18" t="s">
        <v>257</v>
      </c>
      <c r="E68" s="119">
        <v>12955</v>
      </c>
      <c r="F68" s="119">
        <v>12955</v>
      </c>
      <c r="G68" s="120"/>
    </row>
    <row r="69" spans="1:7" ht="12.75">
      <c r="A69" s="39">
        <v>758</v>
      </c>
      <c r="B69" s="46"/>
      <c r="C69" s="46"/>
      <c r="D69" s="47" t="s">
        <v>258</v>
      </c>
      <c r="E69" s="115">
        <f>SUM(E70+E72+E74)</f>
        <v>11158989</v>
      </c>
      <c r="F69" s="115">
        <f>SUM(F70+F72+F74)</f>
        <v>11158989</v>
      </c>
      <c r="G69" s="116">
        <f>SUM(G70+G72+G74)</f>
        <v>0</v>
      </c>
    </row>
    <row r="70" spans="1:7" ht="63.75">
      <c r="A70" s="65"/>
      <c r="B70" s="48">
        <v>75801</v>
      </c>
      <c r="C70" s="48"/>
      <c r="D70" s="49" t="s">
        <v>259</v>
      </c>
      <c r="E70" s="117">
        <f>SUM(E71)</f>
        <v>7173531</v>
      </c>
      <c r="F70" s="117">
        <f>SUM(F71)</f>
        <v>7173531</v>
      </c>
      <c r="G70" s="118">
        <f>SUM(G71)</f>
        <v>0</v>
      </c>
    </row>
    <row r="71" spans="1:7" ht="38.25">
      <c r="A71" s="26"/>
      <c r="B71" s="14"/>
      <c r="C71" s="14">
        <v>2920</v>
      </c>
      <c r="D71" s="18" t="s">
        <v>260</v>
      </c>
      <c r="E71" s="119">
        <v>7173531</v>
      </c>
      <c r="F71" s="119">
        <v>7173531</v>
      </c>
      <c r="G71" s="120">
        <v>0</v>
      </c>
    </row>
    <row r="72" spans="1:7" ht="51">
      <c r="A72" s="65"/>
      <c r="B72" s="48">
        <v>75807</v>
      </c>
      <c r="C72" s="48"/>
      <c r="D72" s="49" t="s">
        <v>261</v>
      </c>
      <c r="E72" s="117">
        <f>SUM(E73)</f>
        <v>3984458</v>
      </c>
      <c r="F72" s="117">
        <f>SUM(F73)</f>
        <v>3984458</v>
      </c>
      <c r="G72" s="118">
        <f>SUM(G73)</f>
        <v>0</v>
      </c>
    </row>
    <row r="73" spans="1:7" ht="38.25">
      <c r="A73" s="26"/>
      <c r="B73" s="14"/>
      <c r="C73" s="14">
        <v>2920</v>
      </c>
      <c r="D73" s="18" t="s">
        <v>260</v>
      </c>
      <c r="E73" s="119">
        <v>3984458</v>
      </c>
      <c r="F73" s="119">
        <v>3984458</v>
      </c>
      <c r="G73" s="120">
        <v>0</v>
      </c>
    </row>
    <row r="74" spans="1:7" ht="25.5">
      <c r="A74" s="65"/>
      <c r="B74" s="48">
        <v>75814</v>
      </c>
      <c r="C74" s="48"/>
      <c r="D74" s="49" t="s">
        <v>262</v>
      </c>
      <c r="E74" s="117">
        <f>SUM(E75)</f>
        <v>1000</v>
      </c>
      <c r="F74" s="117">
        <f>SUM(F75)</f>
        <v>1000</v>
      </c>
      <c r="G74" s="118">
        <f>SUM(G75)</f>
        <v>0</v>
      </c>
    </row>
    <row r="75" spans="1:7" ht="16.5" customHeight="1">
      <c r="A75" s="26"/>
      <c r="B75" s="14"/>
      <c r="C75" s="17" t="s">
        <v>263</v>
      </c>
      <c r="D75" s="18" t="s">
        <v>264</v>
      </c>
      <c r="E75" s="119">
        <v>1000</v>
      </c>
      <c r="F75" s="119">
        <v>1000</v>
      </c>
      <c r="G75" s="120"/>
    </row>
    <row r="76" spans="1:7" ht="15.75" customHeight="1">
      <c r="A76" s="39">
        <v>801</v>
      </c>
      <c r="B76" s="46"/>
      <c r="C76" s="46"/>
      <c r="D76" s="47" t="s">
        <v>265</v>
      </c>
      <c r="E76" s="115">
        <f>SUM(E77+E85)</f>
        <v>641292</v>
      </c>
      <c r="F76" s="115">
        <f>SUM(F77+F85)</f>
        <v>216292</v>
      </c>
      <c r="G76" s="115">
        <f>SUM(G77+G85)</f>
        <v>425000</v>
      </c>
    </row>
    <row r="77" spans="1:7" ht="17.25" customHeight="1">
      <c r="A77" s="65"/>
      <c r="B77" s="48">
        <v>80104</v>
      </c>
      <c r="C77" s="48"/>
      <c r="D77" s="49" t="s">
        <v>307</v>
      </c>
      <c r="E77" s="117">
        <f>SUM(E78+E81+E84)</f>
        <v>528617</v>
      </c>
      <c r="F77" s="117">
        <f>SUM(F78+F81+F84)</f>
        <v>103617</v>
      </c>
      <c r="G77" s="117">
        <f>SUM(G78+G81+G84)</f>
        <v>425000</v>
      </c>
    </row>
    <row r="78" spans="1:7" ht="12.75">
      <c r="A78" s="26"/>
      <c r="B78" s="14"/>
      <c r="C78" s="17" t="s">
        <v>267</v>
      </c>
      <c r="D78" s="18" t="s">
        <v>268</v>
      </c>
      <c r="E78" s="119">
        <v>42812</v>
      </c>
      <c r="F78" s="119">
        <f>SUM(F79:F80)</f>
        <v>42812</v>
      </c>
      <c r="G78" s="120">
        <f>SUM(G79:G80)</f>
        <v>0</v>
      </c>
    </row>
    <row r="79" spans="1:7" ht="25.5">
      <c r="A79" s="26"/>
      <c r="B79" s="14"/>
      <c r="C79" s="17"/>
      <c r="D79" s="18" t="s">
        <v>269</v>
      </c>
      <c r="E79" s="119">
        <v>28812</v>
      </c>
      <c r="F79" s="119">
        <v>28812</v>
      </c>
      <c r="G79" s="120"/>
    </row>
    <row r="80" spans="1:7" ht="25.5">
      <c r="A80" s="26"/>
      <c r="B80" s="14"/>
      <c r="C80" s="17"/>
      <c r="D80" s="18" t="s">
        <v>270</v>
      </c>
      <c r="E80" s="119">
        <v>14000</v>
      </c>
      <c r="F80" s="119">
        <v>14000</v>
      </c>
      <c r="G80" s="120"/>
    </row>
    <row r="81" spans="1:7" ht="12.75">
      <c r="A81" s="26"/>
      <c r="B81" s="14"/>
      <c r="C81" s="17" t="s">
        <v>266</v>
      </c>
      <c r="D81" s="18" t="s">
        <v>271</v>
      </c>
      <c r="E81" s="119">
        <f>SUM(E82:E83)</f>
        <v>60805</v>
      </c>
      <c r="F81" s="119">
        <f>SUM(F82:F83)</f>
        <v>60805</v>
      </c>
      <c r="G81" s="120">
        <f>SUM(G82:G83)</f>
        <v>0</v>
      </c>
    </row>
    <row r="82" spans="1:7" ht="25.5">
      <c r="A82" s="26"/>
      <c r="B82" s="14"/>
      <c r="C82" s="17"/>
      <c r="D82" s="18" t="s">
        <v>272</v>
      </c>
      <c r="E82" s="119">
        <v>46305</v>
      </c>
      <c r="F82" s="119">
        <v>46305</v>
      </c>
      <c r="G82" s="120">
        <v>0</v>
      </c>
    </row>
    <row r="83" spans="1:7" ht="25.5">
      <c r="A83" s="26"/>
      <c r="B83" s="14"/>
      <c r="C83" s="17"/>
      <c r="D83" s="18" t="s">
        <v>273</v>
      </c>
      <c r="E83" s="119">
        <v>14500</v>
      </c>
      <c r="F83" s="119">
        <v>14500</v>
      </c>
      <c r="G83" s="120"/>
    </row>
    <row r="84" spans="1:7" ht="191.25">
      <c r="A84" s="26"/>
      <c r="B84" s="14"/>
      <c r="C84" s="131">
        <v>6208</v>
      </c>
      <c r="D84" s="50" t="s">
        <v>599</v>
      </c>
      <c r="E84" s="119">
        <v>425000</v>
      </c>
      <c r="F84" s="119">
        <v>0</v>
      </c>
      <c r="G84" s="120">
        <v>425000</v>
      </c>
    </row>
    <row r="85" spans="1:7" s="5" customFormat="1" ht="12.75">
      <c r="A85" s="65"/>
      <c r="B85" s="48">
        <v>80148</v>
      </c>
      <c r="C85" s="55"/>
      <c r="D85" s="49" t="s">
        <v>351</v>
      </c>
      <c r="E85" s="117">
        <f>SUM(E86)</f>
        <v>112675</v>
      </c>
      <c r="F85" s="117">
        <f>SUM(F86)</f>
        <v>112675</v>
      </c>
      <c r="G85" s="118">
        <f>SUM(G86)</f>
        <v>0</v>
      </c>
    </row>
    <row r="86" spans="1:7" ht="12.75">
      <c r="A86" s="26"/>
      <c r="B86" s="14"/>
      <c r="C86" s="17" t="s">
        <v>266</v>
      </c>
      <c r="D86" s="18" t="s">
        <v>271</v>
      </c>
      <c r="E86" s="119">
        <f>SUM(E87:E88)</f>
        <v>112675</v>
      </c>
      <c r="F86" s="119">
        <f>SUM(F87:F88)</f>
        <v>112675</v>
      </c>
      <c r="G86" s="119">
        <f>SUM(G87:G88)</f>
        <v>0</v>
      </c>
    </row>
    <row r="87" spans="1:7" ht="12.75">
      <c r="A87" s="26"/>
      <c r="B87" s="14"/>
      <c r="C87" s="17"/>
      <c r="D87" s="18" t="s">
        <v>352</v>
      </c>
      <c r="E87" s="119">
        <v>69457</v>
      </c>
      <c r="F87" s="119">
        <v>69457</v>
      </c>
      <c r="G87" s="120"/>
    </row>
    <row r="88" spans="1:7" ht="12.75">
      <c r="A88" s="26"/>
      <c r="B88" s="14"/>
      <c r="C88" s="17"/>
      <c r="D88" s="18" t="s">
        <v>353</v>
      </c>
      <c r="E88" s="119">
        <v>43218</v>
      </c>
      <c r="F88" s="119">
        <v>43218</v>
      </c>
      <c r="G88" s="120"/>
    </row>
    <row r="89" spans="1:7" ht="12.75">
      <c r="A89" s="39">
        <v>852</v>
      </c>
      <c r="B89" s="46"/>
      <c r="C89" s="46"/>
      <c r="D89" s="47" t="s">
        <v>274</v>
      </c>
      <c r="E89" s="115">
        <f>SUM(E90+E92+E94+E97+E99+E101)</f>
        <v>3619195</v>
      </c>
      <c r="F89" s="115">
        <f>SUM(F90+F92+F94+F97+F99+F101)</f>
        <v>3619195</v>
      </c>
      <c r="G89" s="116">
        <f>SUM(G90+G92+G94+G97+G99+G101)</f>
        <v>0</v>
      </c>
    </row>
    <row r="90" spans="1:7" ht="76.5">
      <c r="A90" s="65"/>
      <c r="B90" s="48">
        <v>85212</v>
      </c>
      <c r="C90" s="48"/>
      <c r="D90" s="49" t="s">
        <v>275</v>
      </c>
      <c r="E90" s="117">
        <v>2880000</v>
      </c>
      <c r="F90" s="117">
        <f>SUM(F91)</f>
        <v>2880000</v>
      </c>
      <c r="G90" s="118">
        <f>SUM(G91)</f>
        <v>0</v>
      </c>
    </row>
    <row r="91" spans="1:7" ht="102">
      <c r="A91" s="26"/>
      <c r="B91" s="14"/>
      <c r="C91" s="14">
        <v>2010</v>
      </c>
      <c r="D91" s="18" t="s">
        <v>220</v>
      </c>
      <c r="E91" s="119">
        <v>2880000</v>
      </c>
      <c r="F91" s="119">
        <v>2880000</v>
      </c>
      <c r="G91" s="120">
        <v>0</v>
      </c>
    </row>
    <row r="92" spans="1:7" ht="89.25">
      <c r="A92" s="65"/>
      <c r="B92" s="48">
        <v>85213</v>
      </c>
      <c r="C92" s="48"/>
      <c r="D92" s="49" t="s">
        <v>276</v>
      </c>
      <c r="E92" s="117">
        <f>SUM(E93)</f>
        <v>15500</v>
      </c>
      <c r="F92" s="117">
        <f>SUM(F93)</f>
        <v>15500</v>
      </c>
      <c r="G92" s="118">
        <f>SUM(G93)</f>
        <v>0</v>
      </c>
    </row>
    <row r="93" spans="1:7" ht="102">
      <c r="A93" s="26"/>
      <c r="B93" s="14"/>
      <c r="C93" s="14">
        <v>2010</v>
      </c>
      <c r="D93" s="18" t="s">
        <v>220</v>
      </c>
      <c r="E93" s="119">
        <v>15500</v>
      </c>
      <c r="F93" s="119">
        <v>15500</v>
      </c>
      <c r="G93" s="120">
        <v>0</v>
      </c>
    </row>
    <row r="94" spans="1:7" ht="51">
      <c r="A94" s="65"/>
      <c r="B94" s="48">
        <v>85214</v>
      </c>
      <c r="C94" s="48"/>
      <c r="D94" s="49" t="s">
        <v>277</v>
      </c>
      <c r="E94" s="117">
        <f>SUM(E95:E96)</f>
        <v>258900</v>
      </c>
      <c r="F94" s="117">
        <f>SUM(F95:F96)</f>
        <v>258900</v>
      </c>
      <c r="G94" s="118">
        <f>SUM(G95:G96)</f>
        <v>0</v>
      </c>
    </row>
    <row r="95" spans="1:7" ht="102">
      <c r="A95" s="26"/>
      <c r="B95" s="14"/>
      <c r="C95" s="14">
        <v>2010</v>
      </c>
      <c r="D95" s="18" t="s">
        <v>220</v>
      </c>
      <c r="E95" s="119">
        <v>184000</v>
      </c>
      <c r="F95" s="119">
        <v>184000</v>
      </c>
      <c r="G95" s="120">
        <v>0</v>
      </c>
    </row>
    <row r="96" spans="1:7" ht="51">
      <c r="A96" s="26"/>
      <c r="B96" s="14"/>
      <c r="C96" s="14">
        <v>2030</v>
      </c>
      <c r="D96" s="18" t="s">
        <v>278</v>
      </c>
      <c r="E96" s="119">
        <v>74900</v>
      </c>
      <c r="F96" s="119">
        <v>74900</v>
      </c>
      <c r="G96" s="120">
        <v>0</v>
      </c>
    </row>
    <row r="97" spans="1:7" ht="25.5">
      <c r="A97" s="65"/>
      <c r="B97" s="48">
        <v>85219</v>
      </c>
      <c r="C97" s="48"/>
      <c r="D97" s="49" t="s">
        <v>279</v>
      </c>
      <c r="E97" s="117">
        <f>SUM(E98)</f>
        <v>162000</v>
      </c>
      <c r="F97" s="117">
        <f>SUM(F98)</f>
        <v>162000</v>
      </c>
      <c r="G97" s="118">
        <f>SUM(G98)</f>
        <v>0</v>
      </c>
    </row>
    <row r="98" spans="1:7" ht="51">
      <c r="A98" s="26"/>
      <c r="B98" s="14"/>
      <c r="C98" s="14">
        <v>2030</v>
      </c>
      <c r="D98" s="18" t="s">
        <v>278</v>
      </c>
      <c r="E98" s="119">
        <v>162000</v>
      </c>
      <c r="F98" s="119">
        <v>162000</v>
      </c>
      <c r="G98" s="120">
        <v>0</v>
      </c>
    </row>
    <row r="99" spans="1:7" ht="38.25">
      <c r="A99" s="65"/>
      <c r="B99" s="48">
        <v>85228</v>
      </c>
      <c r="C99" s="48"/>
      <c r="D99" s="49" t="s">
        <v>280</v>
      </c>
      <c r="E99" s="117">
        <f>SUM(E100)</f>
        <v>4200</v>
      </c>
      <c r="F99" s="117">
        <f>SUM(F100)</f>
        <v>4200</v>
      </c>
      <c r="G99" s="118">
        <f>SUM(G100)</f>
        <v>0</v>
      </c>
    </row>
    <row r="100" spans="1:7" ht="12.75">
      <c r="A100" s="26"/>
      <c r="B100" s="14"/>
      <c r="C100" s="17" t="s">
        <v>266</v>
      </c>
      <c r="D100" s="18" t="s">
        <v>271</v>
      </c>
      <c r="E100" s="119">
        <v>4200</v>
      </c>
      <c r="F100" s="119">
        <v>4200</v>
      </c>
      <c r="G100" s="120"/>
    </row>
    <row r="101" spans="1:7" ht="12.75">
      <c r="A101" s="65"/>
      <c r="B101" s="48">
        <v>85295</v>
      </c>
      <c r="C101" s="48"/>
      <c r="D101" s="49" t="s">
        <v>207</v>
      </c>
      <c r="E101" s="117">
        <f>SUM(E102:E103)</f>
        <v>298595</v>
      </c>
      <c r="F101" s="117">
        <f>SUM(F102:F103)</f>
        <v>298595</v>
      </c>
      <c r="G101" s="118">
        <f>SUM(G102:G102)</f>
        <v>0</v>
      </c>
    </row>
    <row r="102" spans="1:7" ht="63.75">
      <c r="A102" s="26"/>
      <c r="B102" s="14"/>
      <c r="C102" s="14">
        <v>2030</v>
      </c>
      <c r="D102" s="18" t="s">
        <v>281</v>
      </c>
      <c r="E102" s="119">
        <v>100000</v>
      </c>
      <c r="F102" s="119">
        <v>100000</v>
      </c>
      <c r="G102" s="120">
        <v>0</v>
      </c>
    </row>
    <row r="103" spans="1:7" ht="66.75" customHeight="1">
      <c r="A103" s="26"/>
      <c r="B103" s="14"/>
      <c r="C103" s="14">
        <v>2023</v>
      </c>
      <c r="D103" s="18" t="s">
        <v>522</v>
      </c>
      <c r="E103" s="119">
        <v>198595</v>
      </c>
      <c r="F103" s="119">
        <v>198595</v>
      </c>
      <c r="G103" s="120"/>
    </row>
    <row r="104" spans="1:7" s="8" customFormat="1" ht="25.5">
      <c r="A104" s="39">
        <v>900</v>
      </c>
      <c r="B104" s="46"/>
      <c r="C104" s="46"/>
      <c r="D104" s="47" t="s">
        <v>282</v>
      </c>
      <c r="E104" s="115">
        <f>SUM(E105+E107)</f>
        <v>739300</v>
      </c>
      <c r="F104" s="115">
        <f>SUM(F105+F107)</f>
        <v>239300</v>
      </c>
      <c r="G104" s="116">
        <f>SUM(G105+G107)</f>
        <v>500000</v>
      </c>
    </row>
    <row r="105" spans="1:7" s="5" customFormat="1" ht="25.5">
      <c r="A105" s="65"/>
      <c r="B105" s="48">
        <v>90004</v>
      </c>
      <c r="C105" s="48"/>
      <c r="D105" s="49" t="s">
        <v>519</v>
      </c>
      <c r="E105" s="117">
        <f>SUM(E106:E106)</f>
        <v>500000</v>
      </c>
      <c r="F105" s="117">
        <f>SUM(F106:F106)</f>
        <v>0</v>
      </c>
      <c r="G105" s="118">
        <f>SUM(G106:G106)</f>
        <v>500000</v>
      </c>
    </row>
    <row r="106" spans="1:7" ht="157.5" customHeight="1">
      <c r="A106" s="26"/>
      <c r="B106" s="14"/>
      <c r="C106" s="14">
        <v>6208</v>
      </c>
      <c r="D106" s="50" t="s">
        <v>600</v>
      </c>
      <c r="E106" s="119">
        <v>500000</v>
      </c>
      <c r="F106" s="119">
        <v>0</v>
      </c>
      <c r="G106" s="120">
        <v>500000</v>
      </c>
    </row>
    <row r="107" spans="1:7" ht="19.5" customHeight="1">
      <c r="A107" s="81"/>
      <c r="B107" s="87">
        <v>90095</v>
      </c>
      <c r="C107" s="87"/>
      <c r="D107" s="88" t="s">
        <v>292</v>
      </c>
      <c r="E107" s="124">
        <v>239300</v>
      </c>
      <c r="F107" s="124">
        <v>239300</v>
      </c>
      <c r="G107" s="128"/>
    </row>
    <row r="108" spans="1:7" ht="25.5" customHeight="1">
      <c r="A108" s="81"/>
      <c r="B108" s="82"/>
      <c r="C108" s="82" t="s">
        <v>577</v>
      </c>
      <c r="D108" s="83" t="s">
        <v>578</v>
      </c>
      <c r="E108" s="125">
        <v>239300</v>
      </c>
      <c r="F108" s="125">
        <v>239300</v>
      </c>
      <c r="G108" s="126"/>
    </row>
    <row r="109" spans="1:7" ht="12.75">
      <c r="A109" s="84">
        <v>926</v>
      </c>
      <c r="B109" s="85"/>
      <c r="C109" s="85"/>
      <c r="D109" s="86" t="s">
        <v>314</v>
      </c>
      <c r="E109" s="123">
        <f>SUM(E110)</f>
        <v>147000</v>
      </c>
      <c r="F109" s="123">
        <f>SUM(F110)</f>
        <v>15000</v>
      </c>
      <c r="G109" s="123">
        <f>SUM(G110)</f>
        <v>132000</v>
      </c>
    </row>
    <row r="110" spans="1:7" ht="12.75">
      <c r="A110" s="81"/>
      <c r="B110" s="87">
        <v>92601</v>
      </c>
      <c r="C110" s="87"/>
      <c r="D110" s="88" t="s">
        <v>315</v>
      </c>
      <c r="E110" s="124">
        <f>SUM(E111:E112)</f>
        <v>147000</v>
      </c>
      <c r="F110" s="124">
        <f>SUM(F111:F112)</f>
        <v>15000</v>
      </c>
      <c r="G110" s="124">
        <f>SUM(G111:G112)</f>
        <v>132000</v>
      </c>
    </row>
    <row r="111" spans="1:7" ht="42" customHeight="1">
      <c r="A111" s="81"/>
      <c r="B111" s="87"/>
      <c r="C111" s="82" t="s">
        <v>516</v>
      </c>
      <c r="D111" s="83" t="s">
        <v>601</v>
      </c>
      <c r="E111" s="125">
        <v>15000</v>
      </c>
      <c r="F111" s="125">
        <v>15000</v>
      </c>
      <c r="G111" s="126"/>
    </row>
    <row r="112" spans="1:7" ht="89.25">
      <c r="A112" s="81"/>
      <c r="B112" s="82"/>
      <c r="C112" s="82">
        <v>6330</v>
      </c>
      <c r="D112" s="50" t="s">
        <v>580</v>
      </c>
      <c r="E112" s="125">
        <v>132000</v>
      </c>
      <c r="F112" s="125">
        <v>0</v>
      </c>
      <c r="G112" s="120">
        <v>132000</v>
      </c>
    </row>
    <row r="113" spans="1:7" ht="13.5" thickBot="1">
      <c r="A113" s="277" t="s">
        <v>204</v>
      </c>
      <c r="B113" s="278"/>
      <c r="C113" s="278"/>
      <c r="D113" s="278"/>
      <c r="E113" s="67">
        <f>SUM(E104+E89+E76+E69+E45+E42+E39+E35+E32+E27+E18+E12+E21+E109)</f>
        <v>25468140</v>
      </c>
      <c r="F113" s="67">
        <f>SUM(F104+F89+F76+F69+F45+F42+F39+F35+F32+F27+F18+F12+F21+F109)</f>
        <v>19856166</v>
      </c>
      <c r="G113" s="145">
        <f>SUM(G104+G89+G76+G69+G45+G42+G39+G35+G32+G27+G18+G12+G21+G109)</f>
        <v>5611974</v>
      </c>
    </row>
    <row r="115" spans="6:7" ht="12.75">
      <c r="F115" s="263" t="s">
        <v>587</v>
      </c>
      <c r="G115" s="263"/>
    </row>
    <row r="116" spans="6:7" ht="12.75">
      <c r="F116" s="263" t="s">
        <v>384</v>
      </c>
      <c r="G116" s="263"/>
    </row>
    <row r="118" spans="6:7" ht="12.75">
      <c r="F118" s="263" t="s">
        <v>588</v>
      </c>
      <c r="G118" s="263"/>
    </row>
  </sheetData>
  <mergeCells count="17">
    <mergeCell ref="F115:G115"/>
    <mergeCell ref="F116:G116"/>
    <mergeCell ref="F118:G118"/>
    <mergeCell ref="A113:D113"/>
    <mergeCell ref="A5:G5"/>
    <mergeCell ref="F7:G7"/>
    <mergeCell ref="E8:G8"/>
    <mergeCell ref="E9:E10"/>
    <mergeCell ref="F9:G9"/>
    <mergeCell ref="B8:B10"/>
    <mergeCell ref="A8:A9"/>
    <mergeCell ref="C8:C9"/>
    <mergeCell ref="D8:D9"/>
    <mergeCell ref="F1:G1"/>
    <mergeCell ref="F2:G2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4" sqref="C14"/>
    </sheetView>
  </sheetViews>
  <sheetFormatPr defaultColWidth="9.00390625" defaultRowHeight="12.75"/>
  <cols>
    <col min="1" max="1" width="5.25390625" style="0" customWidth="1"/>
    <col min="2" max="2" width="53.25390625" style="0" customWidth="1"/>
    <col min="3" max="3" width="28.00390625" style="0" customWidth="1"/>
  </cols>
  <sheetData>
    <row r="1" ht="12.75">
      <c r="C1" s="71" t="s">
        <v>440</v>
      </c>
    </row>
    <row r="2" ht="12.75">
      <c r="C2" s="71" t="s">
        <v>590</v>
      </c>
    </row>
    <row r="3" ht="12.75">
      <c r="C3" s="71" t="s">
        <v>384</v>
      </c>
    </row>
    <row r="4" ht="12.75">
      <c r="C4" s="71" t="s">
        <v>585</v>
      </c>
    </row>
    <row r="5" spans="1:3" ht="35.25" customHeight="1">
      <c r="A5" s="320" t="s">
        <v>595</v>
      </c>
      <c r="B5" s="320"/>
      <c r="C5" s="320"/>
    </row>
    <row r="6" ht="13.5" thickBot="1">
      <c r="C6" t="s">
        <v>196</v>
      </c>
    </row>
    <row r="7" spans="1:3" ht="12.75">
      <c r="A7" s="23" t="s">
        <v>325</v>
      </c>
      <c r="B7" s="24" t="s">
        <v>354</v>
      </c>
      <c r="C7" s="25" t="s">
        <v>497</v>
      </c>
    </row>
    <row r="8" spans="1:3" ht="12.75">
      <c r="A8" s="26" t="s">
        <v>355</v>
      </c>
      <c r="B8" s="22" t="s">
        <v>356</v>
      </c>
      <c r="C8" s="27">
        <v>20000</v>
      </c>
    </row>
    <row r="9" spans="1:3" ht="12.75">
      <c r="A9" s="26" t="s">
        <v>357</v>
      </c>
      <c r="B9" s="22" t="s">
        <v>358</v>
      </c>
      <c r="C9" s="27">
        <v>140000</v>
      </c>
    </row>
    <row r="10" spans="1:3" ht="12.75">
      <c r="A10" s="26" t="s">
        <v>337</v>
      </c>
      <c r="B10" s="22" t="s">
        <v>359</v>
      </c>
      <c r="C10" s="27">
        <v>140000</v>
      </c>
    </row>
    <row r="11" spans="1:3" ht="16.5" customHeight="1">
      <c r="A11" s="26" t="s">
        <v>360</v>
      </c>
      <c r="B11" s="22" t="s">
        <v>361</v>
      </c>
      <c r="C11" s="27">
        <v>159800</v>
      </c>
    </row>
    <row r="12" spans="1:3" ht="16.5" customHeight="1">
      <c r="A12" s="26" t="s">
        <v>337</v>
      </c>
      <c r="B12" s="22" t="s">
        <v>286</v>
      </c>
      <c r="C12" s="27">
        <v>124800</v>
      </c>
    </row>
    <row r="13" spans="1:3" ht="14.25" customHeight="1">
      <c r="A13" s="26"/>
      <c r="B13" s="155" t="s">
        <v>300</v>
      </c>
      <c r="C13" s="27">
        <v>55790</v>
      </c>
    </row>
    <row r="14" spans="1:3" ht="145.5" customHeight="1">
      <c r="A14" s="26"/>
      <c r="B14" s="152" t="s">
        <v>586</v>
      </c>
      <c r="C14" s="27"/>
    </row>
    <row r="15" spans="1:3" ht="12.75">
      <c r="A15" s="26"/>
      <c r="B15" s="155" t="s">
        <v>301</v>
      </c>
      <c r="C15" s="27">
        <v>69010</v>
      </c>
    </row>
    <row r="16" spans="1:3" ht="131.25" customHeight="1">
      <c r="A16" s="26"/>
      <c r="B16" s="152" t="s">
        <v>592</v>
      </c>
      <c r="C16" s="27"/>
    </row>
    <row r="17" spans="1:3" ht="15" customHeight="1">
      <c r="A17" s="26" t="s">
        <v>338</v>
      </c>
      <c r="B17" s="22" t="s">
        <v>288</v>
      </c>
      <c r="C17" s="27">
        <v>35000</v>
      </c>
    </row>
    <row r="18" spans="1:3" ht="12.75">
      <c r="A18" s="26"/>
      <c r="B18" s="155" t="s">
        <v>591</v>
      </c>
      <c r="C18" s="27">
        <v>15000</v>
      </c>
    </row>
    <row r="19" spans="1:3" ht="15" customHeight="1">
      <c r="A19" s="26"/>
      <c r="B19" s="22" t="s">
        <v>297</v>
      </c>
      <c r="C19" s="27"/>
    </row>
    <row r="20" spans="1:3" ht="51.75" customHeight="1">
      <c r="A20" s="81"/>
      <c r="B20" s="155" t="s">
        <v>299</v>
      </c>
      <c r="C20" s="154">
        <v>20000</v>
      </c>
    </row>
    <row r="21" spans="1:3" ht="15" customHeight="1">
      <c r="A21" s="81"/>
      <c r="B21" s="153" t="s">
        <v>298</v>
      </c>
      <c r="C21" s="154"/>
    </row>
    <row r="22" spans="1:3" ht="13.5" thickBot="1">
      <c r="A22" s="28" t="s">
        <v>362</v>
      </c>
      <c r="B22" s="29" t="s">
        <v>363</v>
      </c>
      <c r="C22" s="30">
        <v>200</v>
      </c>
    </row>
    <row r="24" spans="3:4" ht="12.75">
      <c r="C24" s="289" t="s">
        <v>593</v>
      </c>
      <c r="D24" s="289"/>
    </row>
    <row r="25" spans="3:4" ht="12.75">
      <c r="C25" s="289" t="s">
        <v>384</v>
      </c>
      <c r="D25" s="289"/>
    </row>
    <row r="27" spans="3:4" ht="12.75">
      <c r="C27" s="289" t="s">
        <v>594</v>
      </c>
      <c r="D27" s="289"/>
    </row>
  </sheetData>
  <mergeCells count="4">
    <mergeCell ref="A5:C5"/>
    <mergeCell ref="C24:D24"/>
    <mergeCell ref="C25:D25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3"/>
  <sheetViews>
    <sheetView workbookViewId="0" topLeftCell="A460">
      <selection activeCell="D537" sqref="D537"/>
    </sheetView>
  </sheetViews>
  <sheetFormatPr defaultColWidth="9.00390625" defaultRowHeight="12.75"/>
  <cols>
    <col min="1" max="1" width="5.625" style="0" customWidth="1"/>
    <col min="2" max="2" width="6.125" style="0" customWidth="1"/>
    <col min="3" max="3" width="5.25390625" style="0" customWidth="1"/>
    <col min="4" max="4" width="30.25390625" style="0" customWidth="1"/>
    <col min="5" max="5" width="13.00390625" style="197" customWidth="1"/>
    <col min="6" max="6" width="12.25390625" style="0" customWidth="1"/>
    <col min="7" max="7" width="11.25390625" style="0" customWidth="1"/>
    <col min="8" max="8" width="11.75390625" style="0" customWidth="1"/>
    <col min="9" max="10" width="10.375" style="0" customWidth="1"/>
    <col min="11" max="11" width="3.625" style="0" customWidth="1"/>
    <col min="12" max="12" width="11.25390625" style="0" customWidth="1"/>
    <col min="14" max="14" width="16.75390625" style="0" customWidth="1"/>
  </cols>
  <sheetData>
    <row r="1" spans="9:11" ht="12.75">
      <c r="I1" s="71" t="s">
        <v>602</v>
      </c>
      <c r="J1" s="71"/>
      <c r="K1" s="71"/>
    </row>
    <row r="2" spans="9:11" ht="12.75">
      <c r="I2" s="71" t="s">
        <v>590</v>
      </c>
      <c r="J2" s="71"/>
      <c r="K2" s="71"/>
    </row>
    <row r="3" spans="9:11" ht="12.75">
      <c r="I3" s="71" t="s">
        <v>384</v>
      </c>
      <c r="J3" s="71"/>
      <c r="K3" s="71"/>
    </row>
    <row r="4" spans="9:11" ht="12.75">
      <c r="I4" s="71" t="s">
        <v>585</v>
      </c>
      <c r="J4" s="71"/>
      <c r="K4" s="71"/>
    </row>
    <row r="5" spans="1:12" ht="18">
      <c r="A5" s="327" t="s">
        <v>603</v>
      </c>
      <c r="B5" s="327"/>
      <c r="C5" s="327"/>
      <c r="D5" s="327"/>
      <c r="E5" s="327"/>
      <c r="F5" s="302"/>
      <c r="G5" s="302"/>
      <c r="H5" s="302"/>
      <c r="I5" s="302"/>
      <c r="J5" s="302"/>
      <c r="K5" s="302"/>
      <c r="L5" s="302"/>
    </row>
    <row r="6" spans="1:5" ht="18">
      <c r="A6" s="198"/>
      <c r="B6" s="198"/>
      <c r="C6" s="198"/>
      <c r="D6" s="198"/>
      <c r="E6" s="199"/>
    </row>
    <row r="7" spans="1:11" ht="13.5" thickBot="1">
      <c r="A7" s="200"/>
      <c r="B7" s="200"/>
      <c r="C7" s="200"/>
      <c r="D7" s="200"/>
      <c r="E7" s="201"/>
      <c r="K7" t="s">
        <v>196</v>
      </c>
    </row>
    <row r="8" spans="1:12" ht="12.75" customHeight="1">
      <c r="A8" s="334" t="s">
        <v>197</v>
      </c>
      <c r="B8" s="328" t="s">
        <v>283</v>
      </c>
      <c r="C8" s="328" t="s">
        <v>284</v>
      </c>
      <c r="D8" s="328" t="s">
        <v>604</v>
      </c>
      <c r="E8" s="332" t="s">
        <v>605</v>
      </c>
      <c r="F8" s="328" t="s">
        <v>285</v>
      </c>
      <c r="G8" s="328"/>
      <c r="H8" s="328"/>
      <c r="I8" s="328"/>
      <c r="J8" s="328"/>
      <c r="K8" s="328"/>
      <c r="L8" s="329"/>
    </row>
    <row r="9" spans="1:12" ht="12.75" customHeight="1">
      <c r="A9" s="335"/>
      <c r="B9" s="336"/>
      <c r="C9" s="336"/>
      <c r="D9" s="336"/>
      <c r="E9" s="333"/>
      <c r="F9" s="336" t="s">
        <v>286</v>
      </c>
      <c r="G9" s="336" t="s">
        <v>287</v>
      </c>
      <c r="H9" s="336"/>
      <c r="I9" s="336"/>
      <c r="J9" s="336"/>
      <c r="K9" s="336"/>
      <c r="L9" s="326" t="s">
        <v>288</v>
      </c>
    </row>
    <row r="10" spans="1:12" ht="156" customHeight="1">
      <c r="A10" s="335"/>
      <c r="B10" s="336"/>
      <c r="C10" s="336"/>
      <c r="D10" s="336"/>
      <c r="E10" s="333"/>
      <c r="F10" s="336"/>
      <c r="G10" s="100" t="s">
        <v>606</v>
      </c>
      <c r="H10" s="100" t="s">
        <v>607</v>
      </c>
      <c r="I10" s="100" t="s">
        <v>608</v>
      </c>
      <c r="J10" s="100" t="s">
        <v>609</v>
      </c>
      <c r="K10" s="100" t="s">
        <v>610</v>
      </c>
      <c r="L10" s="326"/>
    </row>
    <row r="11" spans="1:12" ht="13.5" thickBot="1">
      <c r="A11" s="202">
        <v>1</v>
      </c>
      <c r="B11" s="203">
        <v>2</v>
      </c>
      <c r="C11" s="203">
        <v>3</v>
      </c>
      <c r="D11" s="203">
        <v>4</v>
      </c>
      <c r="E11" s="204">
        <v>7</v>
      </c>
      <c r="F11" s="203">
        <v>6</v>
      </c>
      <c r="G11" s="203">
        <v>7</v>
      </c>
      <c r="H11" s="203">
        <v>8</v>
      </c>
      <c r="I11" s="203">
        <v>9</v>
      </c>
      <c r="J11" s="203">
        <v>10</v>
      </c>
      <c r="K11" s="203">
        <v>11</v>
      </c>
      <c r="L11" s="205">
        <v>12</v>
      </c>
    </row>
    <row r="12" spans="1:14" ht="12.75">
      <c r="A12" s="206" t="s">
        <v>206</v>
      </c>
      <c r="B12" s="207"/>
      <c r="C12" s="207"/>
      <c r="D12" s="207" t="s">
        <v>289</v>
      </c>
      <c r="E12" s="208">
        <f aca="true" t="shared" si="0" ref="E12:L12">SUM(E13+E16+E18+E20+E23)</f>
        <v>1072750</v>
      </c>
      <c r="F12" s="208">
        <f t="shared" si="0"/>
        <v>21750</v>
      </c>
      <c r="G12" s="208">
        <f t="shared" si="0"/>
        <v>0</v>
      </c>
      <c r="H12" s="208">
        <f t="shared" si="0"/>
        <v>0</v>
      </c>
      <c r="I12" s="208">
        <f t="shared" si="0"/>
        <v>21000</v>
      </c>
      <c r="J12" s="208">
        <f t="shared" si="0"/>
        <v>0</v>
      </c>
      <c r="K12" s="208">
        <f t="shared" si="0"/>
        <v>0</v>
      </c>
      <c r="L12" s="209">
        <f t="shared" si="0"/>
        <v>1051000</v>
      </c>
      <c r="N12" s="127">
        <f>SUM(F12+L12)</f>
        <v>1072750</v>
      </c>
    </row>
    <row r="13" spans="1:14" ht="25.5">
      <c r="A13" s="210"/>
      <c r="B13" s="211" t="s">
        <v>290</v>
      </c>
      <c r="C13" s="212"/>
      <c r="D13" s="212" t="s">
        <v>291</v>
      </c>
      <c r="E13" s="213">
        <f aca="true" t="shared" si="1" ref="E13:L13">SUM(E14:E15)</f>
        <v>300000</v>
      </c>
      <c r="F13" s="213">
        <f t="shared" si="1"/>
        <v>0</v>
      </c>
      <c r="G13" s="213">
        <f t="shared" si="1"/>
        <v>0</v>
      </c>
      <c r="H13" s="213">
        <f t="shared" si="1"/>
        <v>0</v>
      </c>
      <c r="I13" s="213">
        <f t="shared" si="1"/>
        <v>0</v>
      </c>
      <c r="J13" s="213">
        <f t="shared" si="1"/>
        <v>0</v>
      </c>
      <c r="K13" s="213"/>
      <c r="L13" s="214">
        <f t="shared" si="1"/>
        <v>300000</v>
      </c>
      <c r="N13" s="127">
        <f aca="true" t="shared" si="2" ref="N13:N80">SUM(F13+L13)</f>
        <v>300000</v>
      </c>
    </row>
    <row r="14" spans="1:14" ht="118.5" customHeight="1">
      <c r="A14" s="210"/>
      <c r="B14" s="211"/>
      <c r="C14" s="215">
        <v>6058</v>
      </c>
      <c r="D14" s="216" t="s">
        <v>611</v>
      </c>
      <c r="E14" s="217">
        <v>187500</v>
      </c>
      <c r="F14" s="218">
        <v>0</v>
      </c>
      <c r="G14" s="218"/>
      <c r="H14" s="218"/>
      <c r="I14" s="218"/>
      <c r="J14" s="218"/>
      <c r="K14" s="218"/>
      <c r="L14" s="219">
        <v>187500</v>
      </c>
      <c r="N14" s="127">
        <f t="shared" si="2"/>
        <v>187500</v>
      </c>
    </row>
    <row r="15" spans="1:14" ht="124.5" customHeight="1">
      <c r="A15" s="210"/>
      <c r="B15" s="211"/>
      <c r="C15" s="215">
        <v>6059</v>
      </c>
      <c r="D15" s="216" t="s">
        <v>0</v>
      </c>
      <c r="E15" s="217">
        <v>112500</v>
      </c>
      <c r="F15" s="218">
        <v>0</v>
      </c>
      <c r="G15" s="218"/>
      <c r="H15" s="218"/>
      <c r="I15" s="218"/>
      <c r="J15" s="218"/>
      <c r="K15" s="218"/>
      <c r="L15" s="219">
        <v>112500</v>
      </c>
      <c r="N15" s="127">
        <f t="shared" si="2"/>
        <v>112500</v>
      </c>
    </row>
    <row r="16" spans="1:14" ht="82.5" customHeight="1">
      <c r="A16" s="210"/>
      <c r="B16" s="211" t="s">
        <v>1</v>
      </c>
      <c r="C16" s="212"/>
      <c r="D16" s="212" t="s">
        <v>2</v>
      </c>
      <c r="E16" s="213">
        <v>700</v>
      </c>
      <c r="F16" s="213">
        <v>700</v>
      </c>
      <c r="G16" s="213"/>
      <c r="H16" s="213"/>
      <c r="I16" s="213"/>
      <c r="J16" s="213"/>
      <c r="K16" s="213"/>
      <c r="L16" s="214"/>
      <c r="N16" s="127">
        <f t="shared" si="2"/>
        <v>700</v>
      </c>
    </row>
    <row r="17" spans="1:14" ht="14.25" customHeight="1">
      <c r="A17" s="220"/>
      <c r="B17" s="215"/>
      <c r="C17" s="215">
        <v>4300</v>
      </c>
      <c r="D17" s="215" t="s">
        <v>3</v>
      </c>
      <c r="E17" s="217">
        <v>700</v>
      </c>
      <c r="F17" s="218">
        <v>700</v>
      </c>
      <c r="G17" s="218"/>
      <c r="H17" s="218"/>
      <c r="I17" s="218"/>
      <c r="J17" s="218"/>
      <c r="K17" s="218"/>
      <c r="L17" s="219"/>
      <c r="N17" s="127">
        <f t="shared" si="2"/>
        <v>700</v>
      </c>
    </row>
    <row r="18" spans="1:14" ht="25.5">
      <c r="A18" s="210"/>
      <c r="B18" s="211" t="s">
        <v>4</v>
      </c>
      <c r="C18" s="212"/>
      <c r="D18" s="212" t="s">
        <v>5</v>
      </c>
      <c r="E18" s="213">
        <f aca="true" t="shared" si="3" ref="E18:L18">SUM(E19:E19)</f>
        <v>21000</v>
      </c>
      <c r="F18" s="213">
        <f t="shared" si="3"/>
        <v>21000</v>
      </c>
      <c r="G18" s="213">
        <f t="shared" si="3"/>
        <v>0</v>
      </c>
      <c r="H18" s="213">
        <f t="shared" si="3"/>
        <v>0</v>
      </c>
      <c r="I18" s="213">
        <f t="shared" si="3"/>
        <v>21000</v>
      </c>
      <c r="J18" s="213">
        <f t="shared" si="3"/>
        <v>0</v>
      </c>
      <c r="K18" s="213">
        <f t="shared" si="3"/>
        <v>0</v>
      </c>
      <c r="L18" s="214">
        <f t="shared" si="3"/>
        <v>0</v>
      </c>
      <c r="N18" s="127">
        <f t="shared" si="2"/>
        <v>21000</v>
      </c>
    </row>
    <row r="19" spans="1:14" ht="25.5">
      <c r="A19" s="220"/>
      <c r="B19" s="215"/>
      <c r="C19" s="215">
        <v>2850</v>
      </c>
      <c r="D19" s="215" t="s">
        <v>6</v>
      </c>
      <c r="E19" s="217">
        <v>21000</v>
      </c>
      <c r="F19" s="218">
        <v>21000</v>
      </c>
      <c r="G19" s="218"/>
      <c r="H19" s="218"/>
      <c r="I19" s="218">
        <v>21000</v>
      </c>
      <c r="J19" s="218"/>
      <c r="K19" s="218"/>
      <c r="L19" s="219"/>
      <c r="N19" s="127">
        <f t="shared" si="2"/>
        <v>21000</v>
      </c>
    </row>
    <row r="20" spans="1:14" ht="28.5" customHeight="1">
      <c r="A20" s="220"/>
      <c r="B20" s="211" t="s">
        <v>511</v>
      </c>
      <c r="C20" s="215"/>
      <c r="D20" s="212" t="s">
        <v>521</v>
      </c>
      <c r="E20" s="213">
        <f aca="true" t="shared" si="4" ref="E20:L20">SUM(E21+E22)</f>
        <v>751000</v>
      </c>
      <c r="F20" s="213">
        <f t="shared" si="4"/>
        <v>0</v>
      </c>
      <c r="G20" s="213">
        <f t="shared" si="4"/>
        <v>0</v>
      </c>
      <c r="H20" s="213">
        <f t="shared" si="4"/>
        <v>0</v>
      </c>
      <c r="I20" s="213">
        <f t="shared" si="4"/>
        <v>0</v>
      </c>
      <c r="J20" s="213">
        <f t="shared" si="4"/>
        <v>0</v>
      </c>
      <c r="K20" s="213">
        <f t="shared" si="4"/>
        <v>0</v>
      </c>
      <c r="L20" s="214">
        <f t="shared" si="4"/>
        <v>751000</v>
      </c>
      <c r="N20" s="127">
        <f t="shared" si="2"/>
        <v>751000</v>
      </c>
    </row>
    <row r="21" spans="1:14" ht="130.5" customHeight="1">
      <c r="A21" s="220"/>
      <c r="B21" s="211"/>
      <c r="C21" s="215">
        <v>6058</v>
      </c>
      <c r="D21" s="216" t="s">
        <v>7</v>
      </c>
      <c r="E21" s="217">
        <v>500000</v>
      </c>
      <c r="F21" s="218">
        <v>0</v>
      </c>
      <c r="G21" s="218"/>
      <c r="H21" s="218"/>
      <c r="I21" s="218"/>
      <c r="J21" s="218"/>
      <c r="K21" s="218"/>
      <c r="L21" s="219">
        <v>500000</v>
      </c>
      <c r="N21" s="127">
        <f t="shared" si="2"/>
        <v>500000</v>
      </c>
    </row>
    <row r="22" spans="1:14" ht="129.75" customHeight="1">
      <c r="A22" s="220"/>
      <c r="B22" s="215"/>
      <c r="C22" s="215">
        <v>6059</v>
      </c>
      <c r="D22" s="216" t="s">
        <v>8</v>
      </c>
      <c r="E22" s="217">
        <v>251000</v>
      </c>
      <c r="F22" s="218">
        <v>0</v>
      </c>
      <c r="G22" s="218"/>
      <c r="H22" s="218"/>
      <c r="I22" s="218"/>
      <c r="J22" s="218"/>
      <c r="K22" s="218"/>
      <c r="L22" s="219">
        <v>251000</v>
      </c>
      <c r="N22" s="127">
        <f t="shared" si="2"/>
        <v>251000</v>
      </c>
    </row>
    <row r="23" spans="1:14" ht="13.5" customHeight="1">
      <c r="A23" s="220"/>
      <c r="B23" s="211" t="s">
        <v>9</v>
      </c>
      <c r="C23" s="215"/>
      <c r="D23" s="221" t="s">
        <v>292</v>
      </c>
      <c r="E23" s="213">
        <v>50</v>
      </c>
      <c r="F23" s="213">
        <v>50</v>
      </c>
      <c r="G23" s="213"/>
      <c r="H23" s="213"/>
      <c r="I23" s="213"/>
      <c r="J23" s="213"/>
      <c r="K23" s="213"/>
      <c r="L23" s="219"/>
      <c r="N23" s="127">
        <f t="shared" si="2"/>
        <v>50</v>
      </c>
    </row>
    <row r="24" spans="1:14" ht="12" customHeight="1">
      <c r="A24" s="222"/>
      <c r="B24" s="223"/>
      <c r="C24" s="223">
        <v>4430</v>
      </c>
      <c r="D24" s="224" t="s">
        <v>10</v>
      </c>
      <c r="E24" s="217">
        <v>50</v>
      </c>
      <c r="F24" s="218">
        <v>50</v>
      </c>
      <c r="G24" s="218"/>
      <c r="H24" s="218"/>
      <c r="I24" s="218"/>
      <c r="J24" s="218"/>
      <c r="K24" s="218"/>
      <c r="L24" s="219"/>
      <c r="N24" s="127">
        <f t="shared" si="2"/>
        <v>50</v>
      </c>
    </row>
    <row r="25" spans="1:14" ht="52.5" customHeight="1">
      <c r="A25" s="222"/>
      <c r="B25" s="223"/>
      <c r="C25" s="223"/>
      <c r="D25" s="224" t="s">
        <v>11</v>
      </c>
      <c r="E25" s="217"/>
      <c r="F25" s="218"/>
      <c r="G25" s="218"/>
      <c r="H25" s="218"/>
      <c r="I25" s="218"/>
      <c r="J25" s="218"/>
      <c r="K25" s="218"/>
      <c r="L25" s="219"/>
      <c r="N25" s="127">
        <f t="shared" si="2"/>
        <v>0</v>
      </c>
    </row>
    <row r="26" spans="1:14" ht="27.75" customHeight="1">
      <c r="A26" s="225">
        <v>400</v>
      </c>
      <c r="B26" s="226"/>
      <c r="C26" s="226"/>
      <c r="D26" s="226" t="s">
        <v>12</v>
      </c>
      <c r="E26" s="227">
        <f>SUM(E27)</f>
        <v>300000</v>
      </c>
      <c r="F26" s="213">
        <f>SUM(F27:F27)</f>
        <v>300000</v>
      </c>
      <c r="G26" s="218"/>
      <c r="H26" s="218"/>
      <c r="I26" s="218"/>
      <c r="J26" s="218"/>
      <c r="K26" s="218"/>
      <c r="L26" s="219"/>
      <c r="N26" s="127">
        <f t="shared" si="2"/>
        <v>300000</v>
      </c>
    </row>
    <row r="27" spans="1:14" ht="12.75">
      <c r="A27" s="210"/>
      <c r="B27" s="212">
        <v>40002</v>
      </c>
      <c r="C27" s="212"/>
      <c r="D27" s="212" t="s">
        <v>13</v>
      </c>
      <c r="E27" s="213">
        <f>SUM(E28:E28)</f>
        <v>300000</v>
      </c>
      <c r="F27" s="213">
        <f>SUM(F28:F28)</f>
        <v>300000</v>
      </c>
      <c r="G27" s="218"/>
      <c r="H27" s="218"/>
      <c r="I27" s="218"/>
      <c r="J27" s="218"/>
      <c r="K27" s="218"/>
      <c r="L27" s="219"/>
      <c r="N27" s="127">
        <f t="shared" si="2"/>
        <v>300000</v>
      </c>
    </row>
    <row r="28" spans="1:14" ht="31.5" customHeight="1">
      <c r="A28" s="220"/>
      <c r="B28" s="215"/>
      <c r="C28" s="215">
        <v>4300</v>
      </c>
      <c r="D28" s="215" t="s">
        <v>14</v>
      </c>
      <c r="E28" s="217">
        <v>300000</v>
      </c>
      <c r="F28" s="218">
        <v>300000</v>
      </c>
      <c r="G28" s="218"/>
      <c r="H28" s="218"/>
      <c r="I28" s="218"/>
      <c r="J28" s="218"/>
      <c r="K28" s="218"/>
      <c r="L28" s="219"/>
      <c r="N28" s="127">
        <f t="shared" si="2"/>
        <v>300000</v>
      </c>
    </row>
    <row r="29" spans="1:14" ht="12.75">
      <c r="A29" s="225">
        <v>500</v>
      </c>
      <c r="B29" s="226"/>
      <c r="C29" s="226"/>
      <c r="D29" s="226" t="s">
        <v>15</v>
      </c>
      <c r="E29" s="227">
        <f>SUM(E30)</f>
        <v>51765</v>
      </c>
      <c r="F29" s="227">
        <f>SUM(F30)</f>
        <v>51765</v>
      </c>
      <c r="G29" s="227">
        <f>SUM(G30)</f>
        <v>50285</v>
      </c>
      <c r="H29" s="218"/>
      <c r="I29" s="218"/>
      <c r="J29" s="218"/>
      <c r="K29" s="218"/>
      <c r="L29" s="219"/>
      <c r="N29" s="127">
        <f t="shared" si="2"/>
        <v>51765</v>
      </c>
    </row>
    <row r="30" spans="1:14" ht="12.75">
      <c r="A30" s="210"/>
      <c r="B30" s="212">
        <v>50095</v>
      </c>
      <c r="C30" s="212"/>
      <c r="D30" s="212" t="s">
        <v>292</v>
      </c>
      <c r="E30" s="213">
        <f>SUM(E31:E32)</f>
        <v>51765</v>
      </c>
      <c r="F30" s="213">
        <f>SUM(F31:F32)</f>
        <v>51765</v>
      </c>
      <c r="G30" s="213">
        <f>SUM(G31:G32)</f>
        <v>50285</v>
      </c>
      <c r="H30" s="218"/>
      <c r="I30" s="218"/>
      <c r="J30" s="218"/>
      <c r="K30" s="218"/>
      <c r="L30" s="219"/>
      <c r="N30" s="127">
        <f t="shared" si="2"/>
        <v>51765</v>
      </c>
    </row>
    <row r="31" spans="1:14" ht="29.25" customHeight="1">
      <c r="A31" s="220"/>
      <c r="B31" s="215"/>
      <c r="C31" s="215">
        <v>4100</v>
      </c>
      <c r="D31" s="215" t="s">
        <v>16</v>
      </c>
      <c r="E31" s="217">
        <v>50285</v>
      </c>
      <c r="F31" s="218">
        <v>50285</v>
      </c>
      <c r="G31" s="218">
        <v>50285</v>
      </c>
      <c r="H31" s="218"/>
      <c r="I31" s="218"/>
      <c r="J31" s="218"/>
      <c r="K31" s="218"/>
      <c r="L31" s="219"/>
      <c r="N31" s="127">
        <f t="shared" si="2"/>
        <v>50285</v>
      </c>
    </row>
    <row r="32" spans="1:14" ht="12.75">
      <c r="A32" s="220"/>
      <c r="B32" s="215"/>
      <c r="C32" s="215">
        <v>4210</v>
      </c>
      <c r="D32" s="215" t="s">
        <v>17</v>
      </c>
      <c r="E32" s="217">
        <v>1480</v>
      </c>
      <c r="F32" s="218">
        <v>1480</v>
      </c>
      <c r="G32" s="218"/>
      <c r="H32" s="218"/>
      <c r="I32" s="218"/>
      <c r="J32" s="218"/>
      <c r="K32" s="218"/>
      <c r="L32" s="219"/>
      <c r="N32" s="127">
        <f t="shared" si="2"/>
        <v>1480</v>
      </c>
    </row>
    <row r="33" spans="1:14" ht="15" customHeight="1">
      <c r="A33" s="225">
        <v>600</v>
      </c>
      <c r="B33" s="226"/>
      <c r="C33" s="226"/>
      <c r="D33" s="226" t="s">
        <v>293</v>
      </c>
      <c r="E33" s="227">
        <f>SUM(E38+E34+E36)</f>
        <v>6197823</v>
      </c>
      <c r="F33" s="227">
        <f>SUM(F38+F34+F36)</f>
        <v>207858</v>
      </c>
      <c r="G33" s="227">
        <f>SUM(G38+G34+G36)</f>
        <v>10000</v>
      </c>
      <c r="H33" s="218"/>
      <c r="I33" s="218"/>
      <c r="J33" s="218"/>
      <c r="K33" s="218"/>
      <c r="L33" s="228">
        <f>SUM(L38+L34+L36)</f>
        <v>5989965</v>
      </c>
      <c r="N33" s="127">
        <f t="shared" si="2"/>
        <v>6197823</v>
      </c>
    </row>
    <row r="34" spans="1:14" ht="18.75" customHeight="1">
      <c r="A34" s="225"/>
      <c r="B34" s="212">
        <v>60011</v>
      </c>
      <c r="C34" s="226"/>
      <c r="D34" s="212" t="s">
        <v>18</v>
      </c>
      <c r="E34" s="213">
        <v>1200</v>
      </c>
      <c r="F34" s="213">
        <v>1200</v>
      </c>
      <c r="G34" s="213"/>
      <c r="H34" s="229"/>
      <c r="I34" s="229"/>
      <c r="J34" s="229"/>
      <c r="K34" s="229"/>
      <c r="L34" s="214"/>
      <c r="N34" s="127"/>
    </row>
    <row r="35" spans="1:14" ht="24.75" customHeight="1">
      <c r="A35" s="225"/>
      <c r="B35" s="226"/>
      <c r="C35" s="215">
        <v>4430</v>
      </c>
      <c r="D35" s="215" t="s">
        <v>19</v>
      </c>
      <c r="E35" s="217">
        <v>1200</v>
      </c>
      <c r="F35" s="217">
        <v>1200</v>
      </c>
      <c r="G35" s="217"/>
      <c r="H35" s="218"/>
      <c r="I35" s="218"/>
      <c r="J35" s="218"/>
      <c r="K35" s="218"/>
      <c r="L35" s="230"/>
      <c r="N35" s="127"/>
    </row>
    <row r="36" spans="1:14" ht="15" customHeight="1">
      <c r="A36" s="225"/>
      <c r="B36" s="212">
        <v>60014</v>
      </c>
      <c r="C36" s="226"/>
      <c r="D36" s="212" t="s">
        <v>20</v>
      </c>
      <c r="E36" s="213">
        <v>1000</v>
      </c>
      <c r="F36" s="213">
        <v>1000</v>
      </c>
      <c r="G36" s="213"/>
      <c r="H36" s="229"/>
      <c r="I36" s="229"/>
      <c r="J36" s="229"/>
      <c r="K36" s="229"/>
      <c r="L36" s="214"/>
      <c r="N36" s="127"/>
    </row>
    <row r="37" spans="1:14" ht="33" customHeight="1">
      <c r="A37" s="225"/>
      <c r="B37" s="226"/>
      <c r="C37" s="215">
        <v>4430</v>
      </c>
      <c r="D37" s="215" t="s">
        <v>19</v>
      </c>
      <c r="E37" s="217">
        <v>1000</v>
      </c>
      <c r="F37" s="217">
        <v>1000</v>
      </c>
      <c r="G37" s="217"/>
      <c r="H37" s="218"/>
      <c r="I37" s="218"/>
      <c r="J37" s="218"/>
      <c r="K37" s="218"/>
      <c r="L37" s="230"/>
      <c r="N37" s="127"/>
    </row>
    <row r="38" spans="1:14" ht="17.25" customHeight="1">
      <c r="A38" s="210"/>
      <c r="B38" s="212">
        <v>60016</v>
      </c>
      <c r="C38" s="212"/>
      <c r="D38" s="212" t="s">
        <v>294</v>
      </c>
      <c r="E38" s="213">
        <f>SUM(E39:E42)+E44+E45+E46+E51</f>
        <v>6195623</v>
      </c>
      <c r="F38" s="213">
        <f>SUM(F39:F42)+F44+F45+F46+F51</f>
        <v>205658</v>
      </c>
      <c r="G38" s="213">
        <f>SUM(G39:G42)+G44+G45+G46+G51</f>
        <v>10000</v>
      </c>
      <c r="H38" s="218"/>
      <c r="I38" s="218"/>
      <c r="J38" s="218"/>
      <c r="K38" s="218"/>
      <c r="L38" s="214">
        <f>SUM(L39:L42)+L44+L45+L46+L51</f>
        <v>5989965</v>
      </c>
      <c r="N38" s="127">
        <f t="shared" si="2"/>
        <v>6195623</v>
      </c>
    </row>
    <row r="39" spans="1:14" ht="12.75">
      <c r="A39" s="220"/>
      <c r="B39" s="215"/>
      <c r="C39" s="215">
        <v>4170</v>
      </c>
      <c r="D39" s="215" t="s">
        <v>21</v>
      </c>
      <c r="E39" s="217">
        <v>10000</v>
      </c>
      <c r="F39" s="218">
        <v>10000</v>
      </c>
      <c r="G39" s="218">
        <v>10000</v>
      </c>
      <c r="H39" s="218"/>
      <c r="I39" s="218"/>
      <c r="J39" s="218"/>
      <c r="K39" s="218"/>
      <c r="L39" s="219"/>
      <c r="N39" s="127">
        <f t="shared" si="2"/>
        <v>10000</v>
      </c>
    </row>
    <row r="40" spans="1:14" ht="12.75">
      <c r="A40" s="220"/>
      <c r="B40" s="215"/>
      <c r="C40" s="215">
        <v>4210</v>
      </c>
      <c r="D40" s="215" t="s">
        <v>17</v>
      </c>
      <c r="E40" s="217">
        <v>15658</v>
      </c>
      <c r="F40" s="218">
        <v>15658</v>
      </c>
      <c r="G40" s="218"/>
      <c r="H40" s="218"/>
      <c r="I40" s="218"/>
      <c r="J40" s="218"/>
      <c r="K40" s="218"/>
      <c r="L40" s="219"/>
      <c r="N40" s="127">
        <f t="shared" si="2"/>
        <v>15658</v>
      </c>
    </row>
    <row r="41" spans="1:14" ht="43.5" customHeight="1">
      <c r="A41" s="220"/>
      <c r="B41" s="215"/>
      <c r="C41" s="215">
        <v>4270</v>
      </c>
      <c r="D41" s="215" t="s">
        <v>22</v>
      </c>
      <c r="E41" s="217">
        <v>100000</v>
      </c>
      <c r="F41" s="218">
        <v>100000</v>
      </c>
      <c r="G41" s="218"/>
      <c r="H41" s="218"/>
      <c r="I41" s="218"/>
      <c r="J41" s="218"/>
      <c r="K41" s="218"/>
      <c r="L41" s="219"/>
      <c r="N41" s="127">
        <f t="shared" si="2"/>
        <v>100000</v>
      </c>
    </row>
    <row r="42" spans="1:14" ht="18" customHeight="1">
      <c r="A42" s="220"/>
      <c r="B42" s="215"/>
      <c r="C42" s="215">
        <v>4300</v>
      </c>
      <c r="D42" s="215" t="s">
        <v>3</v>
      </c>
      <c r="E42" s="217">
        <v>80000</v>
      </c>
      <c r="F42" s="218">
        <v>80000</v>
      </c>
      <c r="G42" s="218"/>
      <c r="H42" s="218"/>
      <c r="I42" s="218"/>
      <c r="J42" s="218"/>
      <c r="K42" s="218"/>
      <c r="L42" s="219"/>
      <c r="N42" s="127">
        <f t="shared" si="2"/>
        <v>80000</v>
      </c>
    </row>
    <row r="43" spans="1:14" ht="66.75" customHeight="1">
      <c r="A43" s="220"/>
      <c r="B43" s="215"/>
      <c r="C43" s="215"/>
      <c r="D43" s="215" t="s">
        <v>23</v>
      </c>
      <c r="E43" s="217">
        <v>3409965</v>
      </c>
      <c r="F43" s="218"/>
      <c r="G43" s="218"/>
      <c r="H43" s="218"/>
      <c r="I43" s="218"/>
      <c r="J43" s="218"/>
      <c r="K43" s="218"/>
      <c r="L43" s="219">
        <v>3409965</v>
      </c>
      <c r="N43" s="127">
        <f t="shared" si="2"/>
        <v>3409965</v>
      </c>
    </row>
    <row r="44" spans="1:14" ht="145.5" customHeight="1">
      <c r="A44" s="220"/>
      <c r="B44" s="215"/>
      <c r="C44" s="215">
        <v>6058</v>
      </c>
      <c r="D44" s="216" t="s">
        <v>24</v>
      </c>
      <c r="E44" s="217">
        <v>2557474</v>
      </c>
      <c r="F44" s="218"/>
      <c r="G44" s="218"/>
      <c r="H44" s="218"/>
      <c r="I44" s="218"/>
      <c r="J44" s="218"/>
      <c r="K44" s="218"/>
      <c r="L44" s="219">
        <v>2557474</v>
      </c>
      <c r="N44" s="127">
        <f t="shared" si="2"/>
        <v>2557474</v>
      </c>
    </row>
    <row r="45" spans="1:14" ht="141.75" customHeight="1">
      <c r="A45" s="220"/>
      <c r="B45" s="215"/>
      <c r="C45" s="215">
        <v>6059</v>
      </c>
      <c r="D45" s="216" t="s">
        <v>524</v>
      </c>
      <c r="E45" s="217">
        <v>852491</v>
      </c>
      <c r="F45" s="218"/>
      <c r="G45" s="218"/>
      <c r="H45" s="218"/>
      <c r="I45" s="218"/>
      <c r="J45" s="218"/>
      <c r="K45" s="218"/>
      <c r="L45" s="219">
        <v>852491</v>
      </c>
      <c r="N45" s="127">
        <f t="shared" si="2"/>
        <v>852491</v>
      </c>
    </row>
    <row r="46" spans="1:14" ht="33" customHeight="1">
      <c r="A46" s="220"/>
      <c r="B46" s="215"/>
      <c r="C46" s="215">
        <v>6050</v>
      </c>
      <c r="D46" s="215" t="s">
        <v>25</v>
      </c>
      <c r="E46" s="217">
        <v>2560000</v>
      </c>
      <c r="F46" s="218"/>
      <c r="G46" s="218"/>
      <c r="H46" s="218"/>
      <c r="I46" s="218"/>
      <c r="J46" s="218"/>
      <c r="K46" s="218"/>
      <c r="L46" s="219">
        <v>2560000</v>
      </c>
      <c r="N46" s="127">
        <f t="shared" si="2"/>
        <v>2560000</v>
      </c>
    </row>
    <row r="47" spans="1:14" ht="48" customHeight="1">
      <c r="A47" s="220"/>
      <c r="B47" s="215"/>
      <c r="C47" s="215"/>
      <c r="D47" s="215" t="s">
        <v>26</v>
      </c>
      <c r="E47" s="217">
        <v>690000</v>
      </c>
      <c r="F47" s="218"/>
      <c r="G47" s="218"/>
      <c r="H47" s="218"/>
      <c r="I47" s="218"/>
      <c r="J47" s="218"/>
      <c r="K47" s="218"/>
      <c r="L47" s="219">
        <v>690000</v>
      </c>
      <c r="N47" s="127">
        <f t="shared" si="2"/>
        <v>690000</v>
      </c>
    </row>
    <row r="48" spans="1:14" ht="55.5" customHeight="1">
      <c r="A48" s="220"/>
      <c r="B48" s="215"/>
      <c r="C48" s="215"/>
      <c r="D48" s="215" t="s">
        <v>27</v>
      </c>
      <c r="E48" s="217">
        <v>1830000</v>
      </c>
      <c r="F48" s="218"/>
      <c r="G48" s="218"/>
      <c r="H48" s="218"/>
      <c r="I48" s="218"/>
      <c r="J48" s="218"/>
      <c r="K48" s="218"/>
      <c r="L48" s="219">
        <v>1830000</v>
      </c>
      <c r="N48" s="127">
        <f t="shared" si="2"/>
        <v>1830000</v>
      </c>
    </row>
    <row r="49" spans="1:14" ht="30.75" customHeight="1">
      <c r="A49" s="220"/>
      <c r="B49" s="215"/>
      <c r="C49" s="215"/>
      <c r="D49" s="215" t="s">
        <v>28</v>
      </c>
      <c r="E49" s="217">
        <v>15000</v>
      </c>
      <c r="F49" s="218"/>
      <c r="G49" s="218"/>
      <c r="H49" s="218"/>
      <c r="I49" s="218"/>
      <c r="J49" s="218"/>
      <c r="K49" s="218"/>
      <c r="L49" s="219">
        <v>15000</v>
      </c>
      <c r="N49" s="127">
        <f t="shared" si="2"/>
        <v>15000</v>
      </c>
    </row>
    <row r="50" spans="1:14" ht="29.25" customHeight="1">
      <c r="A50" s="220"/>
      <c r="B50" s="215"/>
      <c r="C50" s="215"/>
      <c r="D50" s="215" t="s">
        <v>29</v>
      </c>
      <c r="E50" s="217">
        <v>25000</v>
      </c>
      <c r="F50" s="218"/>
      <c r="G50" s="218"/>
      <c r="H50" s="218"/>
      <c r="I50" s="218"/>
      <c r="J50" s="218"/>
      <c r="K50" s="218"/>
      <c r="L50" s="219">
        <v>25000</v>
      </c>
      <c r="N50" s="127">
        <f t="shared" si="2"/>
        <v>25000</v>
      </c>
    </row>
    <row r="51" spans="1:14" ht="29.25" customHeight="1">
      <c r="A51" s="220"/>
      <c r="B51" s="215"/>
      <c r="C51" s="215">
        <v>6060</v>
      </c>
      <c r="D51" s="215" t="s">
        <v>30</v>
      </c>
      <c r="E51" s="217">
        <v>20000</v>
      </c>
      <c r="F51" s="218"/>
      <c r="G51" s="218"/>
      <c r="H51" s="218"/>
      <c r="I51" s="218"/>
      <c r="J51" s="218"/>
      <c r="K51" s="218"/>
      <c r="L51" s="219">
        <v>20000</v>
      </c>
      <c r="N51" s="127">
        <f t="shared" si="2"/>
        <v>20000</v>
      </c>
    </row>
    <row r="52" spans="1:14" ht="17.25" customHeight="1">
      <c r="A52" s="220"/>
      <c r="B52" s="215"/>
      <c r="C52" s="215"/>
      <c r="D52" s="215" t="s">
        <v>31</v>
      </c>
      <c r="E52" s="217">
        <v>20000</v>
      </c>
      <c r="F52" s="218"/>
      <c r="G52" s="218"/>
      <c r="H52" s="218"/>
      <c r="I52" s="218"/>
      <c r="J52" s="218"/>
      <c r="K52" s="218"/>
      <c r="L52" s="219">
        <v>20000</v>
      </c>
      <c r="N52" s="127">
        <f t="shared" si="2"/>
        <v>20000</v>
      </c>
    </row>
    <row r="53" spans="1:14" ht="12.75">
      <c r="A53" s="225">
        <v>700</v>
      </c>
      <c r="B53" s="226"/>
      <c r="C53" s="226"/>
      <c r="D53" s="226" t="s">
        <v>214</v>
      </c>
      <c r="E53" s="227">
        <f>SUM(E54)</f>
        <v>297383</v>
      </c>
      <c r="F53" s="227">
        <f>SUM(F54)</f>
        <v>187383</v>
      </c>
      <c r="G53" s="227"/>
      <c r="H53" s="218"/>
      <c r="I53" s="218"/>
      <c r="J53" s="218"/>
      <c r="K53" s="218"/>
      <c r="L53" s="228">
        <f>SUM(L54)</f>
        <v>110000</v>
      </c>
      <c r="N53" s="127">
        <f t="shared" si="2"/>
        <v>297383</v>
      </c>
    </row>
    <row r="54" spans="1:14" ht="25.5">
      <c r="A54" s="210"/>
      <c r="B54" s="212">
        <v>70005</v>
      </c>
      <c r="C54" s="212"/>
      <c r="D54" s="212" t="s">
        <v>215</v>
      </c>
      <c r="E54" s="213">
        <f>SUM(E55:E65)</f>
        <v>297383</v>
      </c>
      <c r="F54" s="213">
        <f>SUM(F55:F65)</f>
        <v>187383</v>
      </c>
      <c r="G54" s="213"/>
      <c r="H54" s="218"/>
      <c r="I54" s="218"/>
      <c r="J54" s="218"/>
      <c r="K54" s="218"/>
      <c r="L54" s="214">
        <f>SUM(L55:L65)</f>
        <v>110000</v>
      </c>
      <c r="N54" s="127">
        <f t="shared" si="2"/>
        <v>297383</v>
      </c>
    </row>
    <row r="55" spans="1:14" ht="12.75">
      <c r="A55" s="210"/>
      <c r="B55" s="212"/>
      <c r="C55" s="215">
        <v>4210</v>
      </c>
      <c r="D55" s="215" t="s">
        <v>17</v>
      </c>
      <c r="E55" s="217">
        <v>15000</v>
      </c>
      <c r="F55" s="218">
        <v>15000</v>
      </c>
      <c r="G55" s="218"/>
      <c r="H55" s="218"/>
      <c r="I55" s="218"/>
      <c r="J55" s="218"/>
      <c r="K55" s="218"/>
      <c r="L55" s="219"/>
      <c r="N55" s="127">
        <f t="shared" si="2"/>
        <v>15000</v>
      </c>
    </row>
    <row r="56" spans="1:14" ht="25.5">
      <c r="A56" s="210"/>
      <c r="B56" s="212"/>
      <c r="C56" s="212"/>
      <c r="D56" s="215" t="s">
        <v>32</v>
      </c>
      <c r="E56" s="217"/>
      <c r="F56" s="218"/>
      <c r="G56" s="218"/>
      <c r="H56" s="218"/>
      <c r="I56" s="218"/>
      <c r="J56" s="218"/>
      <c r="K56" s="218"/>
      <c r="L56" s="219"/>
      <c r="N56" s="127">
        <f t="shared" si="2"/>
        <v>0</v>
      </c>
    </row>
    <row r="57" spans="1:14" ht="25.5">
      <c r="A57" s="210"/>
      <c r="B57" s="212"/>
      <c r="C57" s="212"/>
      <c r="D57" s="215" t="s">
        <v>33</v>
      </c>
      <c r="E57" s="217"/>
      <c r="F57" s="218"/>
      <c r="G57" s="218"/>
      <c r="H57" s="218"/>
      <c r="I57" s="218"/>
      <c r="J57" s="218"/>
      <c r="K57" s="218"/>
      <c r="L57" s="219"/>
      <c r="N57" s="127">
        <f t="shared" si="2"/>
        <v>0</v>
      </c>
    </row>
    <row r="58" spans="1:14" ht="12.75">
      <c r="A58" s="210"/>
      <c r="B58" s="212"/>
      <c r="C58" s="215">
        <v>4270</v>
      </c>
      <c r="D58" s="215" t="s">
        <v>34</v>
      </c>
      <c r="E58" s="217">
        <v>100000</v>
      </c>
      <c r="F58" s="218">
        <v>100000</v>
      </c>
      <c r="G58" s="218"/>
      <c r="H58" s="218"/>
      <c r="I58" s="218"/>
      <c r="J58" s="218"/>
      <c r="K58" s="218"/>
      <c r="L58" s="219"/>
      <c r="N58" s="127">
        <f t="shared" si="2"/>
        <v>100000</v>
      </c>
    </row>
    <row r="59" spans="1:14" ht="12.75">
      <c r="A59" s="210"/>
      <c r="B59" s="212"/>
      <c r="C59" s="215"/>
      <c r="D59" s="215" t="s">
        <v>35</v>
      </c>
      <c r="E59" s="213"/>
      <c r="F59" s="218"/>
      <c r="G59" s="218"/>
      <c r="H59" s="218"/>
      <c r="I59" s="218"/>
      <c r="J59" s="218"/>
      <c r="K59" s="218"/>
      <c r="L59" s="219"/>
      <c r="N59" s="127">
        <f t="shared" si="2"/>
        <v>0</v>
      </c>
    </row>
    <row r="60" spans="1:14" ht="25.5">
      <c r="A60" s="210"/>
      <c r="B60" s="212"/>
      <c r="C60" s="215"/>
      <c r="D60" s="215" t="s">
        <v>36</v>
      </c>
      <c r="E60" s="213"/>
      <c r="F60" s="218"/>
      <c r="G60" s="218"/>
      <c r="H60" s="218"/>
      <c r="I60" s="218"/>
      <c r="J60" s="218"/>
      <c r="K60" s="218"/>
      <c r="L60" s="219"/>
      <c r="N60" s="127">
        <f t="shared" si="2"/>
        <v>0</v>
      </c>
    </row>
    <row r="61" spans="1:14" ht="12.75">
      <c r="A61" s="220"/>
      <c r="B61" s="215"/>
      <c r="C61" s="215">
        <v>4300</v>
      </c>
      <c r="D61" s="215" t="s">
        <v>3</v>
      </c>
      <c r="E61" s="217">
        <v>65883</v>
      </c>
      <c r="F61" s="218">
        <v>65883</v>
      </c>
      <c r="G61" s="218"/>
      <c r="H61" s="218"/>
      <c r="I61" s="218"/>
      <c r="J61" s="218"/>
      <c r="K61" s="218"/>
      <c r="L61" s="219"/>
      <c r="N61" s="127">
        <f t="shared" si="2"/>
        <v>65883</v>
      </c>
    </row>
    <row r="62" spans="1:14" ht="25.5" customHeight="1">
      <c r="A62" s="220"/>
      <c r="B62" s="215"/>
      <c r="C62" s="215"/>
      <c r="D62" s="215" t="s">
        <v>37</v>
      </c>
      <c r="E62" s="217"/>
      <c r="F62" s="218"/>
      <c r="G62" s="218"/>
      <c r="H62" s="218"/>
      <c r="I62" s="218"/>
      <c r="J62" s="218"/>
      <c r="K62" s="218"/>
      <c r="L62" s="219"/>
      <c r="N62" s="127">
        <f t="shared" si="2"/>
        <v>0</v>
      </c>
    </row>
    <row r="63" spans="1:14" ht="25.5">
      <c r="A63" s="220"/>
      <c r="B63" s="215"/>
      <c r="C63" s="215"/>
      <c r="D63" s="215" t="s">
        <v>38</v>
      </c>
      <c r="E63" s="217"/>
      <c r="F63" s="218"/>
      <c r="G63" s="218"/>
      <c r="H63" s="218"/>
      <c r="I63" s="218"/>
      <c r="J63" s="218"/>
      <c r="K63" s="218"/>
      <c r="L63" s="219"/>
      <c r="N63" s="127">
        <f t="shared" si="2"/>
        <v>0</v>
      </c>
    </row>
    <row r="64" spans="1:14" ht="38.25">
      <c r="A64" s="220"/>
      <c r="B64" s="215"/>
      <c r="C64" s="215">
        <v>4430</v>
      </c>
      <c r="D64" s="215" t="s">
        <v>39</v>
      </c>
      <c r="E64" s="217">
        <v>6500</v>
      </c>
      <c r="F64" s="218">
        <v>6500</v>
      </c>
      <c r="G64" s="218"/>
      <c r="H64" s="218"/>
      <c r="I64" s="218"/>
      <c r="J64" s="218"/>
      <c r="K64" s="218"/>
      <c r="L64" s="219"/>
      <c r="N64" s="127">
        <f t="shared" si="2"/>
        <v>6500</v>
      </c>
    </row>
    <row r="65" spans="1:14" ht="25.5">
      <c r="A65" s="220"/>
      <c r="B65" s="215"/>
      <c r="C65" s="215">
        <v>6050</v>
      </c>
      <c r="D65" s="215" t="s">
        <v>40</v>
      </c>
      <c r="E65" s="217">
        <v>110000</v>
      </c>
      <c r="F65" s="218"/>
      <c r="G65" s="218"/>
      <c r="H65" s="218"/>
      <c r="I65" s="218"/>
      <c r="J65" s="218"/>
      <c r="K65" s="218"/>
      <c r="L65" s="219">
        <v>110000</v>
      </c>
      <c r="N65" s="127">
        <f t="shared" si="2"/>
        <v>110000</v>
      </c>
    </row>
    <row r="66" spans="1:14" ht="94.5" customHeight="1">
      <c r="A66" s="220"/>
      <c r="B66" s="215"/>
      <c r="C66" s="215"/>
      <c r="D66" s="215" t="s">
        <v>41</v>
      </c>
      <c r="E66" s="217"/>
      <c r="F66" s="218"/>
      <c r="G66" s="218"/>
      <c r="H66" s="218"/>
      <c r="I66" s="218"/>
      <c r="J66" s="218"/>
      <c r="K66" s="218"/>
      <c r="L66" s="219"/>
      <c r="N66" s="127">
        <f t="shared" si="2"/>
        <v>0</v>
      </c>
    </row>
    <row r="67" spans="1:14" ht="12.75">
      <c r="A67" s="225">
        <v>710</v>
      </c>
      <c r="B67" s="226"/>
      <c r="C67" s="226"/>
      <c r="D67" s="226" t="s">
        <v>295</v>
      </c>
      <c r="E67" s="227">
        <f>SUM(E72+E76+E68)</f>
        <v>129500</v>
      </c>
      <c r="F67" s="227">
        <f>SUM(F72+F76+F68)</f>
        <v>129500</v>
      </c>
      <c r="G67" s="227">
        <f>SUM(G72+G76+G68)</f>
        <v>35000</v>
      </c>
      <c r="H67" s="218"/>
      <c r="I67" s="218"/>
      <c r="J67" s="218"/>
      <c r="K67" s="218"/>
      <c r="L67" s="219"/>
      <c r="N67" s="127">
        <f t="shared" si="2"/>
        <v>129500</v>
      </c>
    </row>
    <row r="68" spans="1:14" ht="25.5">
      <c r="A68" s="225"/>
      <c r="B68" s="212">
        <v>71004</v>
      </c>
      <c r="C68" s="212"/>
      <c r="D68" s="212" t="s">
        <v>42</v>
      </c>
      <c r="E68" s="213">
        <v>90000</v>
      </c>
      <c r="F68" s="213">
        <v>90000</v>
      </c>
      <c r="G68" s="213"/>
      <c r="H68" s="218"/>
      <c r="I68" s="218"/>
      <c r="J68" s="218"/>
      <c r="K68" s="218"/>
      <c r="L68" s="219"/>
      <c r="N68" s="127">
        <f t="shared" si="2"/>
        <v>90000</v>
      </c>
    </row>
    <row r="69" spans="1:14" ht="12.75">
      <c r="A69" s="225"/>
      <c r="B69" s="226"/>
      <c r="C69" s="215">
        <v>4300</v>
      </c>
      <c r="D69" s="215" t="s">
        <v>3</v>
      </c>
      <c r="E69" s="217">
        <v>90000</v>
      </c>
      <c r="F69" s="218">
        <v>90000</v>
      </c>
      <c r="G69" s="218"/>
      <c r="H69" s="218"/>
      <c r="I69" s="218"/>
      <c r="J69" s="218"/>
      <c r="K69" s="218"/>
      <c r="L69" s="219"/>
      <c r="N69" s="127">
        <f t="shared" si="2"/>
        <v>90000</v>
      </c>
    </row>
    <row r="70" spans="1:14" ht="41.25" customHeight="1">
      <c r="A70" s="225"/>
      <c r="B70" s="226"/>
      <c r="C70" s="226"/>
      <c r="D70" s="215" t="s">
        <v>43</v>
      </c>
      <c r="E70" s="217"/>
      <c r="F70" s="218"/>
      <c r="G70" s="218"/>
      <c r="H70" s="218"/>
      <c r="I70" s="218"/>
      <c r="J70" s="218"/>
      <c r="K70" s="218"/>
      <c r="L70" s="219"/>
      <c r="N70" s="127">
        <f t="shared" si="2"/>
        <v>0</v>
      </c>
    </row>
    <row r="71" spans="1:14" ht="12.75">
      <c r="A71" s="225"/>
      <c r="B71" s="226"/>
      <c r="C71" s="226"/>
      <c r="D71" s="215" t="s">
        <v>44</v>
      </c>
      <c r="E71" s="227"/>
      <c r="F71" s="218"/>
      <c r="G71" s="218"/>
      <c r="H71" s="218"/>
      <c r="I71" s="218"/>
      <c r="J71" s="218"/>
      <c r="K71" s="218"/>
      <c r="L71" s="219"/>
      <c r="N71" s="127">
        <f t="shared" si="2"/>
        <v>0</v>
      </c>
    </row>
    <row r="72" spans="1:14" ht="12.75">
      <c r="A72" s="210"/>
      <c r="B72" s="212">
        <v>71035</v>
      </c>
      <c r="C72" s="212"/>
      <c r="D72" s="212" t="s">
        <v>296</v>
      </c>
      <c r="E72" s="213">
        <f>SUM(E73:E75)</f>
        <v>4500</v>
      </c>
      <c r="F72" s="213">
        <f>SUM(F73:F75)</f>
        <v>4500</v>
      </c>
      <c r="G72" s="213"/>
      <c r="H72" s="218"/>
      <c r="I72" s="218"/>
      <c r="J72" s="218"/>
      <c r="K72" s="218"/>
      <c r="L72" s="219"/>
      <c r="N72" s="127">
        <f t="shared" si="2"/>
        <v>4500</v>
      </c>
    </row>
    <row r="73" spans="1:14" ht="12.75">
      <c r="A73" s="210"/>
      <c r="B73" s="212"/>
      <c r="C73" s="215">
        <v>4210</v>
      </c>
      <c r="D73" s="215" t="s">
        <v>17</v>
      </c>
      <c r="E73" s="217">
        <v>1500</v>
      </c>
      <c r="F73" s="217">
        <v>1500</v>
      </c>
      <c r="G73" s="217"/>
      <c r="H73" s="218"/>
      <c r="I73" s="218"/>
      <c r="J73" s="218"/>
      <c r="K73" s="218"/>
      <c r="L73" s="219"/>
      <c r="N73" s="127"/>
    </row>
    <row r="74" spans="1:14" ht="12.75">
      <c r="A74" s="210"/>
      <c r="B74" s="212"/>
      <c r="C74" s="215">
        <v>4270</v>
      </c>
      <c r="D74" s="215" t="s">
        <v>34</v>
      </c>
      <c r="E74" s="217">
        <v>2000</v>
      </c>
      <c r="F74" s="218">
        <v>2000</v>
      </c>
      <c r="G74" s="218"/>
      <c r="H74" s="218"/>
      <c r="I74" s="218"/>
      <c r="J74" s="218"/>
      <c r="K74" s="218"/>
      <c r="L74" s="219"/>
      <c r="N74" s="127">
        <f t="shared" si="2"/>
        <v>2000</v>
      </c>
    </row>
    <row r="75" spans="1:14" ht="12.75">
      <c r="A75" s="220"/>
      <c r="B75" s="215"/>
      <c r="C75" s="215">
        <v>4300</v>
      </c>
      <c r="D75" s="215" t="s">
        <v>3</v>
      </c>
      <c r="E75" s="217">
        <v>1000</v>
      </c>
      <c r="F75" s="218">
        <v>1000</v>
      </c>
      <c r="G75" s="218"/>
      <c r="H75" s="218"/>
      <c r="I75" s="218"/>
      <c r="J75" s="218"/>
      <c r="K75" s="218"/>
      <c r="L75" s="219"/>
      <c r="N75" s="127">
        <f t="shared" si="2"/>
        <v>1000</v>
      </c>
    </row>
    <row r="76" spans="1:14" ht="12.75">
      <c r="A76" s="210"/>
      <c r="B76" s="212">
        <v>71095</v>
      </c>
      <c r="C76" s="212"/>
      <c r="D76" s="212" t="s">
        <v>207</v>
      </c>
      <c r="E76" s="213">
        <f>SUM(E77)</f>
        <v>35000</v>
      </c>
      <c r="F76" s="213">
        <f>SUM(F77)</f>
        <v>35000</v>
      </c>
      <c r="G76" s="213">
        <f>SUM(G77)</f>
        <v>35000</v>
      </c>
      <c r="H76" s="218"/>
      <c r="I76" s="218"/>
      <c r="J76" s="218"/>
      <c r="K76" s="218"/>
      <c r="L76" s="219"/>
      <c r="N76" s="127">
        <f t="shared" si="2"/>
        <v>35000</v>
      </c>
    </row>
    <row r="77" spans="1:14" ht="12.75">
      <c r="A77" s="220"/>
      <c r="B77" s="215"/>
      <c r="C77" s="215">
        <v>4170</v>
      </c>
      <c r="D77" s="215" t="s">
        <v>21</v>
      </c>
      <c r="E77" s="217">
        <v>35000</v>
      </c>
      <c r="F77" s="218">
        <v>35000</v>
      </c>
      <c r="G77" s="218">
        <v>35000</v>
      </c>
      <c r="H77" s="218"/>
      <c r="I77" s="218"/>
      <c r="J77" s="218"/>
      <c r="K77" s="218"/>
      <c r="L77" s="219"/>
      <c r="N77" s="127">
        <f t="shared" si="2"/>
        <v>35000</v>
      </c>
    </row>
    <row r="78" spans="1:14" ht="42.75" customHeight="1">
      <c r="A78" s="220"/>
      <c r="B78" s="215"/>
      <c r="C78" s="215"/>
      <c r="D78" s="215" t="s">
        <v>45</v>
      </c>
      <c r="E78" s="217">
        <v>25000</v>
      </c>
      <c r="F78" s="218"/>
      <c r="G78" s="218"/>
      <c r="H78" s="218"/>
      <c r="I78" s="218"/>
      <c r="J78" s="218"/>
      <c r="K78" s="218"/>
      <c r="L78" s="219"/>
      <c r="N78" s="127">
        <f t="shared" si="2"/>
        <v>0</v>
      </c>
    </row>
    <row r="79" spans="1:14" ht="71.25" customHeight="1">
      <c r="A79" s="220"/>
      <c r="B79" s="215"/>
      <c r="C79" s="215"/>
      <c r="D79" s="215" t="s">
        <v>46</v>
      </c>
      <c r="E79" s="217">
        <v>10000</v>
      </c>
      <c r="F79" s="218"/>
      <c r="G79" s="218"/>
      <c r="H79" s="218"/>
      <c r="I79" s="218"/>
      <c r="J79" s="218"/>
      <c r="K79" s="218"/>
      <c r="L79" s="219"/>
      <c r="N79" s="127">
        <f t="shared" si="2"/>
        <v>0</v>
      </c>
    </row>
    <row r="80" spans="1:14" ht="12.75">
      <c r="A80" s="225">
        <v>750</v>
      </c>
      <c r="B80" s="226"/>
      <c r="C80" s="226"/>
      <c r="D80" s="226" t="s">
        <v>218</v>
      </c>
      <c r="E80" s="227">
        <f>SUM(E81+E86+E95+E117)</f>
        <v>2591249</v>
      </c>
      <c r="F80" s="227">
        <f>SUM(F81+F86+F95+F117)</f>
        <v>2512749</v>
      </c>
      <c r="G80" s="227">
        <f>SUM(G81+G86+G95+G117)</f>
        <v>1590312</v>
      </c>
      <c r="H80" s="227">
        <f>SUM(H81+H86+H95+H117)</f>
        <v>270325</v>
      </c>
      <c r="I80" s="218"/>
      <c r="J80" s="218"/>
      <c r="K80" s="218"/>
      <c r="L80" s="228">
        <f>SUM(L81+L86+L95+L117)</f>
        <v>78500</v>
      </c>
      <c r="N80" s="127">
        <f t="shared" si="2"/>
        <v>2591249</v>
      </c>
    </row>
    <row r="81" spans="1:14" ht="12.75">
      <c r="A81" s="210"/>
      <c r="B81" s="212">
        <v>75011</v>
      </c>
      <c r="C81" s="212"/>
      <c r="D81" s="212" t="s">
        <v>219</v>
      </c>
      <c r="E81" s="213">
        <f>SUM(E82:E85)</f>
        <v>67944</v>
      </c>
      <c r="F81" s="213">
        <f>SUM(F82:F85)</f>
        <v>67944</v>
      </c>
      <c r="G81" s="213">
        <f>SUM(G82:G85)</f>
        <v>57800</v>
      </c>
      <c r="H81" s="213">
        <f>SUM(H82:H85)</f>
        <v>10144</v>
      </c>
      <c r="I81" s="218"/>
      <c r="J81" s="218"/>
      <c r="K81" s="218"/>
      <c r="L81" s="219"/>
      <c r="N81" s="127">
        <f aca="true" t="shared" si="5" ref="N81:N147">SUM(F81+L81)</f>
        <v>67944</v>
      </c>
    </row>
    <row r="82" spans="1:14" ht="25.5">
      <c r="A82" s="220"/>
      <c r="B82" s="215"/>
      <c r="C82" s="215">
        <v>4010</v>
      </c>
      <c r="D82" s="215" t="s">
        <v>47</v>
      </c>
      <c r="E82" s="217">
        <v>53414</v>
      </c>
      <c r="F82" s="218">
        <v>53414</v>
      </c>
      <c r="G82" s="218">
        <v>53414</v>
      </c>
      <c r="H82" s="218"/>
      <c r="I82" s="218"/>
      <c r="J82" s="218"/>
      <c r="K82" s="218"/>
      <c r="L82" s="219"/>
      <c r="N82" s="127">
        <f t="shared" si="5"/>
        <v>53414</v>
      </c>
    </row>
    <row r="83" spans="1:14" ht="12.75">
      <c r="A83" s="220"/>
      <c r="B83" s="215"/>
      <c r="C83" s="215">
        <v>4040</v>
      </c>
      <c r="D83" s="215" t="s">
        <v>48</v>
      </c>
      <c r="E83" s="217">
        <v>4386</v>
      </c>
      <c r="F83" s="217">
        <v>4386</v>
      </c>
      <c r="G83" s="217">
        <v>4386</v>
      </c>
      <c r="H83" s="218"/>
      <c r="I83" s="218"/>
      <c r="J83" s="218"/>
      <c r="K83" s="218"/>
      <c r="L83" s="219"/>
      <c r="N83" s="127">
        <f t="shared" si="5"/>
        <v>4386</v>
      </c>
    </row>
    <row r="84" spans="1:14" ht="25.5">
      <c r="A84" s="220"/>
      <c r="B84" s="215"/>
      <c r="C84" s="215">
        <v>4110</v>
      </c>
      <c r="D84" s="215" t="s">
        <v>49</v>
      </c>
      <c r="E84" s="217">
        <v>8728</v>
      </c>
      <c r="F84" s="218">
        <v>8728</v>
      </c>
      <c r="G84" s="218"/>
      <c r="H84" s="218">
        <v>8728</v>
      </c>
      <c r="I84" s="218"/>
      <c r="J84" s="218"/>
      <c r="K84" s="218"/>
      <c r="L84" s="219"/>
      <c r="N84" s="127">
        <f t="shared" si="5"/>
        <v>8728</v>
      </c>
    </row>
    <row r="85" spans="1:14" ht="12.75">
      <c r="A85" s="220"/>
      <c r="B85" s="215"/>
      <c r="C85" s="215">
        <v>4120</v>
      </c>
      <c r="D85" s="215" t="s">
        <v>50</v>
      </c>
      <c r="E85" s="217">
        <v>1416</v>
      </c>
      <c r="F85" s="218">
        <v>1416</v>
      </c>
      <c r="G85" s="218"/>
      <c r="H85" s="218">
        <v>1416</v>
      </c>
      <c r="I85" s="218"/>
      <c r="J85" s="218"/>
      <c r="K85" s="218"/>
      <c r="L85" s="219"/>
      <c r="N85" s="127">
        <f t="shared" si="5"/>
        <v>1416</v>
      </c>
    </row>
    <row r="86" spans="1:14" ht="12.75">
      <c r="A86" s="210"/>
      <c r="B86" s="212">
        <v>75022</v>
      </c>
      <c r="C86" s="212"/>
      <c r="D86" s="212" t="s">
        <v>51</v>
      </c>
      <c r="E86" s="213">
        <f>SUM(E87:E94)</f>
        <v>307677</v>
      </c>
      <c r="F86" s="213">
        <f>SUM(F87:F94)</f>
        <v>254177</v>
      </c>
      <c r="G86" s="218"/>
      <c r="H86" s="218"/>
      <c r="I86" s="218"/>
      <c r="J86" s="218"/>
      <c r="K86" s="218"/>
      <c r="L86" s="214">
        <f>SUM(L87:L94)</f>
        <v>53500</v>
      </c>
      <c r="N86" s="127">
        <f t="shared" si="5"/>
        <v>307677</v>
      </c>
    </row>
    <row r="87" spans="1:14" ht="25.5">
      <c r="A87" s="220"/>
      <c r="B87" s="215"/>
      <c r="C87" s="215">
        <v>3030</v>
      </c>
      <c r="D87" s="215" t="s">
        <v>52</v>
      </c>
      <c r="E87" s="217">
        <v>139780</v>
      </c>
      <c r="F87" s="218">
        <v>139780</v>
      </c>
      <c r="G87" s="218"/>
      <c r="H87" s="218"/>
      <c r="I87" s="218"/>
      <c r="J87" s="218"/>
      <c r="K87" s="218"/>
      <c r="L87" s="219"/>
      <c r="N87" s="127">
        <f t="shared" si="5"/>
        <v>139780</v>
      </c>
    </row>
    <row r="88" spans="1:14" ht="12.75">
      <c r="A88" s="220"/>
      <c r="B88" s="215"/>
      <c r="C88" s="215">
        <v>4210</v>
      </c>
      <c r="D88" s="215" t="s">
        <v>17</v>
      </c>
      <c r="E88" s="217">
        <v>5145</v>
      </c>
      <c r="F88" s="218">
        <v>5145</v>
      </c>
      <c r="G88" s="218"/>
      <c r="H88" s="218"/>
      <c r="I88" s="218"/>
      <c r="J88" s="218"/>
      <c r="K88" s="218"/>
      <c r="L88" s="219"/>
      <c r="N88" s="127">
        <f t="shared" si="5"/>
        <v>5145</v>
      </c>
    </row>
    <row r="89" spans="1:14" ht="25.5">
      <c r="A89" s="220"/>
      <c r="B89" s="215"/>
      <c r="C89" s="215">
        <v>4270</v>
      </c>
      <c r="D89" s="215" t="s">
        <v>53</v>
      </c>
      <c r="E89" s="217">
        <v>100000</v>
      </c>
      <c r="F89" s="218">
        <v>100000</v>
      </c>
      <c r="G89" s="218"/>
      <c r="H89" s="218"/>
      <c r="I89" s="218"/>
      <c r="J89" s="218"/>
      <c r="K89" s="218"/>
      <c r="L89" s="219"/>
      <c r="N89" s="127">
        <f t="shared" si="5"/>
        <v>100000</v>
      </c>
    </row>
    <row r="90" spans="1:14" ht="12.75">
      <c r="A90" s="220"/>
      <c r="B90" s="215"/>
      <c r="C90" s="215">
        <v>4300</v>
      </c>
      <c r="D90" s="215" t="s">
        <v>3</v>
      </c>
      <c r="E90" s="217">
        <v>4940</v>
      </c>
      <c r="F90" s="218">
        <v>4940</v>
      </c>
      <c r="G90" s="218"/>
      <c r="H90" s="218"/>
      <c r="I90" s="218"/>
      <c r="J90" s="218"/>
      <c r="K90" s="218"/>
      <c r="L90" s="219"/>
      <c r="N90" s="127">
        <f t="shared" si="5"/>
        <v>4940</v>
      </c>
    </row>
    <row r="91" spans="1:14" ht="38.25">
      <c r="A91" s="220"/>
      <c r="B91" s="215"/>
      <c r="C91" s="215">
        <v>4370</v>
      </c>
      <c r="D91" s="215" t="s">
        <v>54</v>
      </c>
      <c r="E91" s="217">
        <v>1029</v>
      </c>
      <c r="F91" s="218">
        <v>1029</v>
      </c>
      <c r="G91" s="218"/>
      <c r="H91" s="218"/>
      <c r="I91" s="218"/>
      <c r="J91" s="218"/>
      <c r="K91" s="218"/>
      <c r="L91" s="219"/>
      <c r="N91" s="127">
        <f t="shared" si="5"/>
        <v>1029</v>
      </c>
    </row>
    <row r="92" spans="1:14" ht="12.75">
      <c r="A92" s="220"/>
      <c r="B92" s="215"/>
      <c r="C92" s="215">
        <v>4410</v>
      </c>
      <c r="D92" s="215" t="s">
        <v>55</v>
      </c>
      <c r="E92" s="217">
        <v>1740</v>
      </c>
      <c r="F92" s="218">
        <v>1740</v>
      </c>
      <c r="G92" s="218"/>
      <c r="H92" s="218"/>
      <c r="I92" s="218"/>
      <c r="J92" s="218"/>
      <c r="K92" s="218"/>
      <c r="L92" s="219"/>
      <c r="N92" s="127">
        <f t="shared" si="5"/>
        <v>1740</v>
      </c>
    </row>
    <row r="93" spans="1:14" ht="38.25">
      <c r="A93" s="220"/>
      <c r="B93" s="215"/>
      <c r="C93" s="215">
        <v>4740</v>
      </c>
      <c r="D93" s="215" t="s">
        <v>56</v>
      </c>
      <c r="E93" s="217">
        <v>1543</v>
      </c>
      <c r="F93" s="218">
        <v>1543</v>
      </c>
      <c r="G93" s="218"/>
      <c r="H93" s="218"/>
      <c r="I93" s="218"/>
      <c r="J93" s="218"/>
      <c r="K93" s="218"/>
      <c r="L93" s="219"/>
      <c r="N93" s="127">
        <f t="shared" si="5"/>
        <v>1543</v>
      </c>
    </row>
    <row r="94" spans="1:14" ht="38.25">
      <c r="A94" s="220"/>
      <c r="B94" s="215"/>
      <c r="C94" s="215">
        <v>6060</v>
      </c>
      <c r="D94" s="215" t="s">
        <v>564</v>
      </c>
      <c r="E94" s="217">
        <v>53500</v>
      </c>
      <c r="F94" s="218"/>
      <c r="G94" s="218"/>
      <c r="H94" s="218"/>
      <c r="I94" s="218"/>
      <c r="J94" s="218"/>
      <c r="K94" s="218"/>
      <c r="L94" s="219">
        <v>53500</v>
      </c>
      <c r="N94" s="127">
        <f t="shared" si="5"/>
        <v>53500</v>
      </c>
    </row>
    <row r="95" spans="1:14" ht="12.75">
      <c r="A95" s="210"/>
      <c r="B95" s="212">
        <v>75023</v>
      </c>
      <c r="C95" s="212"/>
      <c r="D95" s="212" t="s">
        <v>57</v>
      </c>
      <c r="E95" s="213">
        <f>SUM(E96:E116)</f>
        <v>2185328</v>
      </c>
      <c r="F95" s="213">
        <f>SUM(F96:F116)</f>
        <v>2160328</v>
      </c>
      <c r="G95" s="213">
        <f>SUM(G96:G116)</f>
        <v>1532512</v>
      </c>
      <c r="H95" s="213">
        <f>SUM(H96:H116)</f>
        <v>260181</v>
      </c>
      <c r="I95" s="218"/>
      <c r="J95" s="218"/>
      <c r="K95" s="218"/>
      <c r="L95" s="214">
        <f>SUM(L96:L116)</f>
        <v>25000</v>
      </c>
      <c r="N95" s="127">
        <f t="shared" si="5"/>
        <v>2185328</v>
      </c>
    </row>
    <row r="96" spans="1:14" ht="25.5">
      <c r="A96" s="210"/>
      <c r="B96" s="212"/>
      <c r="C96" s="215">
        <v>3020</v>
      </c>
      <c r="D96" s="215" t="s">
        <v>58</v>
      </c>
      <c r="E96" s="217">
        <v>1000</v>
      </c>
      <c r="F96" s="218">
        <v>1000</v>
      </c>
      <c r="G96" s="218"/>
      <c r="H96" s="218"/>
      <c r="I96" s="218"/>
      <c r="J96" s="218"/>
      <c r="K96" s="218"/>
      <c r="L96" s="219"/>
      <c r="N96" s="127">
        <f t="shared" si="5"/>
        <v>1000</v>
      </c>
    </row>
    <row r="97" spans="1:14" ht="25.5">
      <c r="A97" s="220"/>
      <c r="B97" s="215"/>
      <c r="C97" s="215">
        <v>4010</v>
      </c>
      <c r="D97" s="215" t="s">
        <v>47</v>
      </c>
      <c r="E97" s="217">
        <v>1380556</v>
      </c>
      <c r="F97" s="217">
        <v>1380556</v>
      </c>
      <c r="G97" s="217">
        <v>1380556</v>
      </c>
      <c r="H97" s="218"/>
      <c r="I97" s="218"/>
      <c r="J97" s="218"/>
      <c r="K97" s="218"/>
      <c r="L97" s="219"/>
      <c r="N97" s="127">
        <f t="shared" si="5"/>
        <v>1380556</v>
      </c>
    </row>
    <row r="98" spans="1:14" ht="12.75">
      <c r="A98" s="220"/>
      <c r="B98" s="215"/>
      <c r="C98" s="215">
        <v>4040</v>
      </c>
      <c r="D98" s="215" t="s">
        <v>48</v>
      </c>
      <c r="E98" s="217">
        <v>101956</v>
      </c>
      <c r="F98" s="218">
        <v>101956</v>
      </c>
      <c r="G98" s="218">
        <v>101956</v>
      </c>
      <c r="H98" s="218"/>
      <c r="I98" s="218"/>
      <c r="J98" s="218"/>
      <c r="K98" s="218"/>
      <c r="L98" s="219"/>
      <c r="N98" s="127">
        <f t="shared" si="5"/>
        <v>101956</v>
      </c>
    </row>
    <row r="99" spans="1:14" ht="25.5">
      <c r="A99" s="220"/>
      <c r="B99" s="215"/>
      <c r="C99" s="215">
        <v>4110</v>
      </c>
      <c r="D99" s="215" t="s">
        <v>59</v>
      </c>
      <c r="E99" s="217">
        <v>223859</v>
      </c>
      <c r="F99" s="217">
        <v>223859</v>
      </c>
      <c r="G99" s="218"/>
      <c r="H99" s="217">
        <v>223859</v>
      </c>
      <c r="I99" s="218"/>
      <c r="J99" s="218"/>
      <c r="K99" s="218"/>
      <c r="L99" s="219"/>
      <c r="N99" s="127">
        <f t="shared" si="5"/>
        <v>223859</v>
      </c>
    </row>
    <row r="100" spans="1:14" ht="12.75">
      <c r="A100" s="220"/>
      <c r="B100" s="215"/>
      <c r="C100" s="215">
        <v>4120</v>
      </c>
      <c r="D100" s="215" t="s">
        <v>60</v>
      </c>
      <c r="E100" s="217">
        <v>36322</v>
      </c>
      <c r="F100" s="217">
        <v>36322</v>
      </c>
      <c r="G100" s="218"/>
      <c r="H100" s="217">
        <v>36322</v>
      </c>
      <c r="I100" s="218"/>
      <c r="J100" s="218"/>
      <c r="K100" s="218"/>
      <c r="L100" s="219"/>
      <c r="N100" s="127">
        <f t="shared" si="5"/>
        <v>36322</v>
      </c>
    </row>
    <row r="101" spans="1:14" ht="12.75">
      <c r="A101" s="220"/>
      <c r="B101" s="215"/>
      <c r="C101" s="215">
        <v>4170</v>
      </c>
      <c r="D101" s="215" t="s">
        <v>61</v>
      </c>
      <c r="E101" s="217">
        <v>50000</v>
      </c>
      <c r="F101" s="218">
        <v>50000</v>
      </c>
      <c r="G101" s="218">
        <v>50000</v>
      </c>
      <c r="H101" s="218"/>
      <c r="I101" s="218"/>
      <c r="J101" s="218"/>
      <c r="K101" s="218"/>
      <c r="L101" s="219"/>
      <c r="N101" s="127">
        <f t="shared" si="5"/>
        <v>50000</v>
      </c>
    </row>
    <row r="102" spans="1:14" ht="12.75">
      <c r="A102" s="220"/>
      <c r="B102" s="215"/>
      <c r="C102" s="215">
        <v>4210</v>
      </c>
      <c r="D102" s="215" t="s">
        <v>17</v>
      </c>
      <c r="E102" s="217">
        <v>120705</v>
      </c>
      <c r="F102" s="218">
        <v>120705</v>
      </c>
      <c r="G102" s="218"/>
      <c r="H102" s="218"/>
      <c r="I102" s="218"/>
      <c r="J102" s="218"/>
      <c r="K102" s="218"/>
      <c r="L102" s="219"/>
      <c r="N102" s="127">
        <f t="shared" si="5"/>
        <v>120705</v>
      </c>
    </row>
    <row r="103" spans="1:14" ht="12.75">
      <c r="A103" s="220"/>
      <c r="B103" s="215"/>
      <c r="C103" s="215">
        <v>4260</v>
      </c>
      <c r="D103" s="215" t="s">
        <v>62</v>
      </c>
      <c r="E103" s="217">
        <v>28000</v>
      </c>
      <c r="F103" s="218">
        <v>28000</v>
      </c>
      <c r="G103" s="218"/>
      <c r="H103" s="218"/>
      <c r="I103" s="218"/>
      <c r="J103" s="218"/>
      <c r="K103" s="218"/>
      <c r="L103" s="219"/>
      <c r="N103" s="127">
        <f t="shared" si="5"/>
        <v>28000</v>
      </c>
    </row>
    <row r="104" spans="1:14" ht="12.75">
      <c r="A104" s="220"/>
      <c r="B104" s="215"/>
      <c r="C104" s="215">
        <v>4270</v>
      </c>
      <c r="D104" s="215" t="s">
        <v>34</v>
      </c>
      <c r="E104" s="217">
        <v>30000</v>
      </c>
      <c r="F104" s="218">
        <v>30000</v>
      </c>
      <c r="G104" s="218"/>
      <c r="H104" s="218"/>
      <c r="I104" s="218"/>
      <c r="J104" s="218"/>
      <c r="K104" s="218"/>
      <c r="L104" s="219"/>
      <c r="N104" s="127">
        <f t="shared" si="5"/>
        <v>30000</v>
      </c>
    </row>
    <row r="105" spans="1:14" ht="12.75">
      <c r="A105" s="220"/>
      <c r="B105" s="215"/>
      <c r="C105" s="215">
        <v>4300</v>
      </c>
      <c r="D105" s="215" t="s">
        <v>3</v>
      </c>
      <c r="E105" s="217">
        <v>57000</v>
      </c>
      <c r="F105" s="218">
        <v>57000</v>
      </c>
      <c r="G105" s="218"/>
      <c r="H105" s="218"/>
      <c r="I105" s="218"/>
      <c r="J105" s="218"/>
      <c r="K105" s="218"/>
      <c r="L105" s="219"/>
      <c r="N105" s="127">
        <f t="shared" si="5"/>
        <v>57000</v>
      </c>
    </row>
    <row r="106" spans="1:14" ht="25.5">
      <c r="A106" s="220"/>
      <c r="B106" s="215"/>
      <c r="C106" s="215">
        <v>4350</v>
      </c>
      <c r="D106" s="215" t="s">
        <v>63</v>
      </c>
      <c r="E106" s="217">
        <v>4500</v>
      </c>
      <c r="F106" s="218">
        <v>4500</v>
      </c>
      <c r="G106" s="218"/>
      <c r="H106" s="218"/>
      <c r="I106" s="218"/>
      <c r="J106" s="218"/>
      <c r="K106" s="218"/>
      <c r="L106" s="219"/>
      <c r="N106" s="127">
        <f t="shared" si="5"/>
        <v>4500</v>
      </c>
    </row>
    <row r="107" spans="1:14" ht="38.25">
      <c r="A107" s="220"/>
      <c r="B107" s="215"/>
      <c r="C107" s="215">
        <v>4360</v>
      </c>
      <c r="D107" s="215" t="s">
        <v>64</v>
      </c>
      <c r="E107" s="217">
        <v>14000</v>
      </c>
      <c r="F107" s="218">
        <v>14000</v>
      </c>
      <c r="G107" s="218"/>
      <c r="H107" s="218"/>
      <c r="I107" s="218"/>
      <c r="J107" s="218"/>
      <c r="K107" s="218"/>
      <c r="L107" s="219"/>
      <c r="N107" s="127">
        <f t="shared" si="5"/>
        <v>14000</v>
      </c>
    </row>
    <row r="108" spans="1:14" ht="38.25">
      <c r="A108" s="220"/>
      <c r="B108" s="215"/>
      <c r="C108" s="215">
        <v>4370</v>
      </c>
      <c r="D108" s="215" t="s">
        <v>54</v>
      </c>
      <c r="E108" s="217">
        <v>7000</v>
      </c>
      <c r="F108" s="218">
        <v>7000</v>
      </c>
      <c r="G108" s="218"/>
      <c r="H108" s="218"/>
      <c r="I108" s="218"/>
      <c r="J108" s="218"/>
      <c r="K108" s="218"/>
      <c r="L108" s="219"/>
      <c r="N108" s="127">
        <f t="shared" si="5"/>
        <v>7000</v>
      </c>
    </row>
    <row r="109" spans="1:14" ht="12.75">
      <c r="A109" s="220"/>
      <c r="B109" s="215"/>
      <c r="C109" s="215">
        <v>4410</v>
      </c>
      <c r="D109" s="215" t="s">
        <v>55</v>
      </c>
      <c r="E109" s="217">
        <v>20000</v>
      </c>
      <c r="F109" s="218">
        <v>20000</v>
      </c>
      <c r="G109" s="218"/>
      <c r="H109" s="218"/>
      <c r="I109" s="218"/>
      <c r="J109" s="218"/>
      <c r="K109" s="218"/>
      <c r="L109" s="219"/>
      <c r="N109" s="127">
        <f t="shared" si="5"/>
        <v>20000</v>
      </c>
    </row>
    <row r="110" spans="1:14" ht="25.5">
      <c r="A110" s="220"/>
      <c r="B110" s="215"/>
      <c r="C110" s="215">
        <v>4430</v>
      </c>
      <c r="D110" s="215" t="s">
        <v>65</v>
      </c>
      <c r="E110" s="217">
        <v>7000</v>
      </c>
      <c r="F110" s="218">
        <v>7000</v>
      </c>
      <c r="G110" s="218"/>
      <c r="H110" s="218"/>
      <c r="I110" s="218"/>
      <c r="J110" s="218"/>
      <c r="K110" s="218"/>
      <c r="L110" s="219"/>
      <c r="N110" s="127">
        <f t="shared" si="5"/>
        <v>7000</v>
      </c>
    </row>
    <row r="111" spans="1:14" ht="12.75">
      <c r="A111" s="220"/>
      <c r="B111" s="215"/>
      <c r="C111" s="215">
        <v>4440</v>
      </c>
      <c r="D111" s="215" t="s">
        <v>66</v>
      </c>
      <c r="E111" s="217">
        <v>33430</v>
      </c>
      <c r="F111" s="218">
        <v>33430</v>
      </c>
      <c r="G111" s="218"/>
      <c r="H111" s="218"/>
      <c r="I111" s="218"/>
      <c r="J111" s="218"/>
      <c r="K111" s="218"/>
      <c r="L111" s="219"/>
      <c r="N111" s="127">
        <f t="shared" si="5"/>
        <v>33430</v>
      </c>
    </row>
    <row r="112" spans="1:14" ht="38.25">
      <c r="A112" s="220"/>
      <c r="B112" s="215"/>
      <c r="C112" s="215">
        <v>4700</v>
      </c>
      <c r="D112" s="215" t="s">
        <v>67</v>
      </c>
      <c r="E112" s="217">
        <v>13000</v>
      </c>
      <c r="F112" s="218">
        <v>13000</v>
      </c>
      <c r="G112" s="218"/>
      <c r="H112" s="218"/>
      <c r="I112" s="218"/>
      <c r="J112" s="218"/>
      <c r="K112" s="218"/>
      <c r="L112" s="219"/>
      <c r="N112" s="127">
        <f t="shared" si="5"/>
        <v>13000</v>
      </c>
    </row>
    <row r="113" spans="1:14" ht="38.25">
      <c r="A113" s="220"/>
      <c r="B113" s="215"/>
      <c r="C113" s="215">
        <v>4740</v>
      </c>
      <c r="D113" s="215" t="s">
        <v>56</v>
      </c>
      <c r="E113" s="217">
        <v>12000</v>
      </c>
      <c r="F113" s="218">
        <v>12000</v>
      </c>
      <c r="G113" s="218"/>
      <c r="H113" s="218"/>
      <c r="I113" s="218"/>
      <c r="J113" s="218"/>
      <c r="K113" s="218"/>
      <c r="L113" s="219"/>
      <c r="N113" s="127">
        <f t="shared" si="5"/>
        <v>12000</v>
      </c>
    </row>
    <row r="114" spans="1:14" ht="27" customHeight="1">
      <c r="A114" s="220"/>
      <c r="B114" s="215"/>
      <c r="C114" s="215">
        <v>4750</v>
      </c>
      <c r="D114" s="215" t="s">
        <v>68</v>
      </c>
      <c r="E114" s="217">
        <v>20000</v>
      </c>
      <c r="F114" s="218">
        <v>20000</v>
      </c>
      <c r="G114" s="218"/>
      <c r="H114" s="218"/>
      <c r="I114" s="218"/>
      <c r="J114" s="218"/>
      <c r="K114" s="218"/>
      <c r="L114" s="219"/>
      <c r="N114" s="127">
        <f t="shared" si="5"/>
        <v>20000</v>
      </c>
    </row>
    <row r="115" spans="1:14" ht="25.5">
      <c r="A115" s="220"/>
      <c r="B115" s="215"/>
      <c r="C115" s="215">
        <v>6060</v>
      </c>
      <c r="D115" s="215" t="s">
        <v>30</v>
      </c>
      <c r="E115" s="217">
        <v>25000</v>
      </c>
      <c r="F115" s="218"/>
      <c r="G115" s="218"/>
      <c r="H115" s="218"/>
      <c r="I115" s="218"/>
      <c r="J115" s="218"/>
      <c r="K115" s="218"/>
      <c r="L115" s="219">
        <v>25000</v>
      </c>
      <c r="N115" s="127">
        <f t="shared" si="5"/>
        <v>25000</v>
      </c>
    </row>
    <row r="116" spans="1:14" ht="12.75">
      <c r="A116" s="220"/>
      <c r="B116" s="215"/>
      <c r="C116" s="215"/>
      <c r="D116" s="215" t="s">
        <v>69</v>
      </c>
      <c r="E116" s="217"/>
      <c r="F116" s="218"/>
      <c r="G116" s="218"/>
      <c r="H116" s="218"/>
      <c r="I116" s="218"/>
      <c r="J116" s="218"/>
      <c r="K116" s="218"/>
      <c r="L116" s="219"/>
      <c r="N116" s="127">
        <f t="shared" si="5"/>
        <v>0</v>
      </c>
    </row>
    <row r="117" spans="1:14" ht="25.5">
      <c r="A117" s="210"/>
      <c r="B117" s="212">
        <v>75075</v>
      </c>
      <c r="C117" s="212"/>
      <c r="D117" s="212" t="s">
        <v>70</v>
      </c>
      <c r="E117" s="213">
        <f>SUM(E118:E119)</f>
        <v>30300</v>
      </c>
      <c r="F117" s="213">
        <f>SUM(F118:F119)</f>
        <v>30300</v>
      </c>
      <c r="G117" s="218"/>
      <c r="H117" s="218"/>
      <c r="I117" s="218"/>
      <c r="J117" s="218"/>
      <c r="K117" s="218"/>
      <c r="L117" s="219"/>
      <c r="N117" s="127">
        <f t="shared" si="5"/>
        <v>30300</v>
      </c>
    </row>
    <row r="118" spans="1:14" ht="12.75">
      <c r="A118" s="210"/>
      <c r="B118" s="212"/>
      <c r="C118" s="215">
        <v>4210</v>
      </c>
      <c r="D118" s="215" t="s">
        <v>17</v>
      </c>
      <c r="E118" s="217">
        <v>5300</v>
      </c>
      <c r="F118" s="218">
        <v>5300</v>
      </c>
      <c r="G118" s="218"/>
      <c r="H118" s="218"/>
      <c r="I118" s="218"/>
      <c r="J118" s="218"/>
      <c r="K118" s="218"/>
      <c r="L118" s="219"/>
      <c r="N118" s="127">
        <f t="shared" si="5"/>
        <v>5300</v>
      </c>
    </row>
    <row r="119" spans="1:14" ht="12.75">
      <c r="A119" s="220"/>
      <c r="B119" s="215"/>
      <c r="C119" s="215">
        <v>4300</v>
      </c>
      <c r="D119" s="215" t="s">
        <v>3</v>
      </c>
      <c r="E119" s="217">
        <v>25000</v>
      </c>
      <c r="F119" s="218">
        <v>25000</v>
      </c>
      <c r="G119" s="218"/>
      <c r="H119" s="218"/>
      <c r="I119" s="218"/>
      <c r="J119" s="218"/>
      <c r="K119" s="218"/>
      <c r="L119" s="219"/>
      <c r="N119" s="127">
        <f t="shared" si="5"/>
        <v>25000</v>
      </c>
    </row>
    <row r="120" spans="1:14" ht="51">
      <c r="A120" s="225">
        <v>751</v>
      </c>
      <c r="B120" s="226"/>
      <c r="C120" s="226"/>
      <c r="D120" s="226" t="s">
        <v>71</v>
      </c>
      <c r="E120" s="227">
        <f>SUM(E121)</f>
        <v>1364</v>
      </c>
      <c r="F120" s="227">
        <f>SUM(F121)</f>
        <v>1364</v>
      </c>
      <c r="G120" s="227">
        <f>SUM(G121)</f>
        <v>649</v>
      </c>
      <c r="H120" s="227">
        <f>SUM(H121)</f>
        <v>115</v>
      </c>
      <c r="I120" s="218"/>
      <c r="J120" s="218"/>
      <c r="K120" s="218"/>
      <c r="L120" s="219"/>
      <c r="N120" s="127">
        <f t="shared" si="5"/>
        <v>1364</v>
      </c>
    </row>
    <row r="121" spans="1:14" ht="38.25">
      <c r="A121" s="210"/>
      <c r="B121" s="212">
        <v>75101</v>
      </c>
      <c r="C121" s="212"/>
      <c r="D121" s="212" t="s">
        <v>72</v>
      </c>
      <c r="E121" s="213">
        <f>SUM(E122:E125)</f>
        <v>1364</v>
      </c>
      <c r="F121" s="213">
        <f>SUM(F122:F125)</f>
        <v>1364</v>
      </c>
      <c r="G121" s="213">
        <f>SUM(G122:G125)</f>
        <v>649</v>
      </c>
      <c r="H121" s="213">
        <f>SUM(H122:H125)</f>
        <v>115</v>
      </c>
      <c r="I121" s="218"/>
      <c r="J121" s="218"/>
      <c r="K121" s="218"/>
      <c r="L121" s="219"/>
      <c r="N121" s="127">
        <f t="shared" si="5"/>
        <v>1364</v>
      </c>
    </row>
    <row r="122" spans="1:14" ht="25.5">
      <c r="A122" s="220"/>
      <c r="B122" s="215"/>
      <c r="C122" s="215">
        <v>4110</v>
      </c>
      <c r="D122" s="215" t="s">
        <v>49</v>
      </c>
      <c r="E122" s="217">
        <v>97</v>
      </c>
      <c r="F122" s="218">
        <v>97</v>
      </c>
      <c r="G122" s="218"/>
      <c r="H122" s="218">
        <v>97</v>
      </c>
      <c r="I122" s="218"/>
      <c r="J122" s="218"/>
      <c r="K122" s="218"/>
      <c r="L122" s="219"/>
      <c r="N122" s="127">
        <f t="shared" si="5"/>
        <v>97</v>
      </c>
    </row>
    <row r="123" spans="1:14" ht="12.75">
      <c r="A123" s="220"/>
      <c r="B123" s="215"/>
      <c r="C123" s="215">
        <v>4120</v>
      </c>
      <c r="D123" s="215" t="s">
        <v>50</v>
      </c>
      <c r="E123" s="217">
        <v>18</v>
      </c>
      <c r="F123" s="218">
        <v>18</v>
      </c>
      <c r="G123" s="218"/>
      <c r="H123" s="218">
        <v>18</v>
      </c>
      <c r="I123" s="218"/>
      <c r="J123" s="218"/>
      <c r="K123" s="218"/>
      <c r="L123" s="219"/>
      <c r="N123" s="127">
        <f t="shared" si="5"/>
        <v>18</v>
      </c>
    </row>
    <row r="124" spans="1:14" ht="12.75">
      <c r="A124" s="220"/>
      <c r="B124" s="215"/>
      <c r="C124" s="215">
        <v>4170</v>
      </c>
      <c r="D124" s="215" t="s">
        <v>21</v>
      </c>
      <c r="E124" s="217">
        <v>649</v>
      </c>
      <c r="F124" s="218">
        <v>649</v>
      </c>
      <c r="G124" s="218">
        <v>649</v>
      </c>
      <c r="H124" s="218"/>
      <c r="I124" s="218"/>
      <c r="J124" s="218"/>
      <c r="K124" s="218"/>
      <c r="L124" s="219"/>
      <c r="N124" s="127">
        <f t="shared" si="5"/>
        <v>649</v>
      </c>
    </row>
    <row r="125" spans="1:14" ht="12.75">
      <c r="A125" s="220"/>
      <c r="B125" s="215"/>
      <c r="C125" s="215">
        <v>4300</v>
      </c>
      <c r="D125" s="215" t="s">
        <v>3</v>
      </c>
      <c r="E125" s="217">
        <v>600</v>
      </c>
      <c r="F125" s="218">
        <v>600</v>
      </c>
      <c r="G125" s="218"/>
      <c r="H125" s="218"/>
      <c r="I125" s="218"/>
      <c r="J125" s="218"/>
      <c r="K125" s="218"/>
      <c r="L125" s="219"/>
      <c r="N125" s="127">
        <f t="shared" si="5"/>
        <v>600</v>
      </c>
    </row>
    <row r="126" spans="1:14" ht="25.5">
      <c r="A126" s="225">
        <v>754</v>
      </c>
      <c r="B126" s="226"/>
      <c r="C126" s="226"/>
      <c r="D126" s="226" t="s">
        <v>224</v>
      </c>
      <c r="E126" s="227">
        <f>SUM(E127+E129+E145)</f>
        <v>160442</v>
      </c>
      <c r="F126" s="227">
        <f>SUM(F127+F129+F145)</f>
        <v>160442</v>
      </c>
      <c r="G126" s="227">
        <f>SUM(G127+G129+G145)</f>
        <v>40815</v>
      </c>
      <c r="H126" s="227">
        <f>SUM(H127+H129+H145)</f>
        <v>6981</v>
      </c>
      <c r="I126" s="227">
        <f>SUM(I127+I129+I145)</f>
        <v>2058</v>
      </c>
      <c r="J126" s="218"/>
      <c r="K126" s="218"/>
      <c r="L126" s="219"/>
      <c r="N126" s="127">
        <f t="shared" si="5"/>
        <v>160442</v>
      </c>
    </row>
    <row r="127" spans="1:14" ht="12.75">
      <c r="A127" s="210"/>
      <c r="B127" s="212">
        <v>75404</v>
      </c>
      <c r="C127" s="212"/>
      <c r="D127" s="212" t="s">
        <v>73</v>
      </c>
      <c r="E127" s="213">
        <f>SUM(E128)</f>
        <v>2058</v>
      </c>
      <c r="F127" s="213">
        <f>SUM(F128)</f>
        <v>2058</v>
      </c>
      <c r="G127" s="213">
        <f>SUM(G128)</f>
        <v>0</v>
      </c>
      <c r="H127" s="213">
        <f>SUM(H128)</f>
        <v>0</v>
      </c>
      <c r="I127" s="213">
        <f>SUM(I128)</f>
        <v>2058</v>
      </c>
      <c r="J127" s="218"/>
      <c r="K127" s="218"/>
      <c r="L127" s="219"/>
      <c r="N127" s="127">
        <f t="shared" si="5"/>
        <v>2058</v>
      </c>
    </row>
    <row r="128" spans="1:14" ht="25.5">
      <c r="A128" s="220"/>
      <c r="B128" s="215"/>
      <c r="C128" s="215">
        <v>3000</v>
      </c>
      <c r="D128" s="215" t="s">
        <v>74</v>
      </c>
      <c r="E128" s="217">
        <v>2058</v>
      </c>
      <c r="F128" s="218">
        <v>2058</v>
      </c>
      <c r="G128" s="218"/>
      <c r="H128" s="218"/>
      <c r="I128" s="218">
        <v>2058</v>
      </c>
      <c r="J128" s="218"/>
      <c r="K128" s="218"/>
      <c r="L128" s="219"/>
      <c r="N128" s="127">
        <f t="shared" si="5"/>
        <v>2058</v>
      </c>
    </row>
    <row r="129" spans="1:14" ht="12.75">
      <c r="A129" s="210"/>
      <c r="B129" s="212">
        <v>75412</v>
      </c>
      <c r="C129" s="212"/>
      <c r="D129" s="212" t="s">
        <v>75</v>
      </c>
      <c r="E129" s="213">
        <f>SUM(E130:E144)</f>
        <v>149984</v>
      </c>
      <c r="F129" s="213">
        <f>SUM(F130:F144)</f>
        <v>149984</v>
      </c>
      <c r="G129" s="213">
        <f>SUM(G130:G144)</f>
        <v>40815</v>
      </c>
      <c r="H129" s="213">
        <f>SUM(H130:H144)</f>
        <v>6981</v>
      </c>
      <c r="I129" s="218"/>
      <c r="J129" s="218"/>
      <c r="K129" s="218"/>
      <c r="L129" s="219"/>
      <c r="N129" s="127">
        <f t="shared" si="5"/>
        <v>149984</v>
      </c>
    </row>
    <row r="130" spans="1:14" ht="38.25">
      <c r="A130" s="210"/>
      <c r="B130" s="212"/>
      <c r="C130" s="215">
        <v>3020</v>
      </c>
      <c r="D130" s="215" t="s">
        <v>76</v>
      </c>
      <c r="E130" s="217">
        <v>15000</v>
      </c>
      <c r="F130" s="217">
        <v>15000</v>
      </c>
      <c r="G130" s="217"/>
      <c r="H130" s="217"/>
      <c r="I130" s="218"/>
      <c r="J130" s="218"/>
      <c r="K130" s="218"/>
      <c r="L130" s="219"/>
      <c r="N130" s="127"/>
    </row>
    <row r="131" spans="1:14" ht="25.5">
      <c r="A131" s="220"/>
      <c r="B131" s="215"/>
      <c r="C131" s="215">
        <v>4010</v>
      </c>
      <c r="D131" s="215" t="s">
        <v>77</v>
      </c>
      <c r="E131" s="217">
        <v>36847</v>
      </c>
      <c r="F131" s="218">
        <v>36847</v>
      </c>
      <c r="G131" s="218">
        <v>36847</v>
      </c>
      <c r="H131" s="218"/>
      <c r="I131" s="218"/>
      <c r="J131" s="218"/>
      <c r="K131" s="218"/>
      <c r="L131" s="219"/>
      <c r="N131" s="127">
        <f t="shared" si="5"/>
        <v>36847</v>
      </c>
    </row>
    <row r="132" spans="1:14" ht="12.75">
      <c r="A132" s="220"/>
      <c r="B132" s="215"/>
      <c r="C132" s="215">
        <v>4040</v>
      </c>
      <c r="D132" s="215" t="s">
        <v>48</v>
      </c>
      <c r="E132" s="217">
        <v>2929</v>
      </c>
      <c r="F132" s="218">
        <v>2929</v>
      </c>
      <c r="G132" s="218">
        <v>2929</v>
      </c>
      <c r="H132" s="218"/>
      <c r="I132" s="218"/>
      <c r="J132" s="218"/>
      <c r="K132" s="218"/>
      <c r="L132" s="219"/>
      <c r="N132" s="127">
        <f t="shared" si="5"/>
        <v>2929</v>
      </c>
    </row>
    <row r="133" spans="1:14" ht="25.5">
      <c r="A133" s="220"/>
      <c r="B133" s="215"/>
      <c r="C133" s="215">
        <v>4110</v>
      </c>
      <c r="D133" s="215" t="s">
        <v>59</v>
      </c>
      <c r="E133" s="217">
        <v>6006</v>
      </c>
      <c r="F133" s="218">
        <v>6006</v>
      </c>
      <c r="G133" s="218"/>
      <c r="H133" s="218">
        <v>6006</v>
      </c>
      <c r="I133" s="218"/>
      <c r="J133" s="218"/>
      <c r="K133" s="218"/>
      <c r="L133" s="219"/>
      <c r="N133" s="127">
        <f t="shared" si="5"/>
        <v>6006</v>
      </c>
    </row>
    <row r="134" spans="1:14" ht="12.75">
      <c r="A134" s="220"/>
      <c r="B134" s="215"/>
      <c r="C134" s="215">
        <v>4120</v>
      </c>
      <c r="D134" s="215" t="s">
        <v>60</v>
      </c>
      <c r="E134" s="217">
        <v>975</v>
      </c>
      <c r="F134" s="218">
        <v>975</v>
      </c>
      <c r="G134" s="218"/>
      <c r="H134" s="218">
        <v>975</v>
      </c>
      <c r="I134" s="218"/>
      <c r="J134" s="218"/>
      <c r="K134" s="218"/>
      <c r="L134" s="219"/>
      <c r="N134" s="127">
        <f t="shared" si="5"/>
        <v>975</v>
      </c>
    </row>
    <row r="135" spans="1:14" ht="12.75">
      <c r="A135" s="220"/>
      <c r="B135" s="215"/>
      <c r="C135" s="215">
        <v>4170</v>
      </c>
      <c r="D135" s="215" t="s">
        <v>21</v>
      </c>
      <c r="E135" s="217">
        <v>1039</v>
      </c>
      <c r="F135" s="218">
        <v>1039</v>
      </c>
      <c r="G135" s="218">
        <v>1039</v>
      </c>
      <c r="H135" s="218"/>
      <c r="I135" s="218"/>
      <c r="J135" s="218"/>
      <c r="K135" s="218"/>
      <c r="L135" s="219"/>
      <c r="N135" s="127">
        <f t="shared" si="5"/>
        <v>1039</v>
      </c>
    </row>
    <row r="136" spans="1:14" ht="12.75">
      <c r="A136" s="220"/>
      <c r="B136" s="215"/>
      <c r="C136" s="215">
        <v>4210</v>
      </c>
      <c r="D136" s="215" t="s">
        <v>17</v>
      </c>
      <c r="E136" s="217">
        <v>36812</v>
      </c>
      <c r="F136" s="218">
        <v>36812</v>
      </c>
      <c r="G136" s="218"/>
      <c r="H136" s="218"/>
      <c r="I136" s="218"/>
      <c r="J136" s="218"/>
      <c r="K136" s="218"/>
      <c r="L136" s="219"/>
      <c r="N136" s="127">
        <f t="shared" si="5"/>
        <v>36812</v>
      </c>
    </row>
    <row r="137" spans="1:14" ht="12.75">
      <c r="A137" s="220"/>
      <c r="B137" s="215"/>
      <c r="C137" s="215">
        <v>4260</v>
      </c>
      <c r="D137" s="215" t="s">
        <v>62</v>
      </c>
      <c r="E137" s="217">
        <v>2000</v>
      </c>
      <c r="F137" s="218">
        <v>2000</v>
      </c>
      <c r="G137" s="218"/>
      <c r="H137" s="218"/>
      <c r="I137" s="218"/>
      <c r="J137" s="218"/>
      <c r="K137" s="218"/>
      <c r="L137" s="219"/>
      <c r="N137" s="127">
        <f t="shared" si="5"/>
        <v>2000</v>
      </c>
    </row>
    <row r="138" spans="1:14" ht="12.75">
      <c r="A138" s="220"/>
      <c r="B138" s="215"/>
      <c r="C138" s="215">
        <v>4270</v>
      </c>
      <c r="D138" s="215" t="s">
        <v>34</v>
      </c>
      <c r="E138" s="217">
        <v>6000</v>
      </c>
      <c r="F138" s="218">
        <v>6000</v>
      </c>
      <c r="G138" s="218"/>
      <c r="H138" s="218"/>
      <c r="I138" s="218"/>
      <c r="J138" s="218"/>
      <c r="K138" s="218"/>
      <c r="L138" s="219"/>
      <c r="N138" s="127">
        <f t="shared" si="5"/>
        <v>6000</v>
      </c>
    </row>
    <row r="139" spans="1:14" ht="12.75">
      <c r="A139" s="220"/>
      <c r="B139" s="215"/>
      <c r="C139" s="215">
        <v>4280</v>
      </c>
      <c r="D139" s="215" t="s">
        <v>78</v>
      </c>
      <c r="E139" s="217">
        <v>3000</v>
      </c>
      <c r="F139" s="218">
        <v>3000</v>
      </c>
      <c r="G139" s="218"/>
      <c r="H139" s="218"/>
      <c r="I139" s="218"/>
      <c r="J139" s="218"/>
      <c r="K139" s="218"/>
      <c r="L139" s="219"/>
      <c r="N139" s="127">
        <f t="shared" si="5"/>
        <v>3000</v>
      </c>
    </row>
    <row r="140" spans="1:14" ht="12.75">
      <c r="A140" s="220"/>
      <c r="B140" s="215"/>
      <c r="C140" s="215">
        <v>4300</v>
      </c>
      <c r="D140" s="215" t="s">
        <v>3</v>
      </c>
      <c r="E140" s="217">
        <v>6981</v>
      </c>
      <c r="F140" s="218">
        <v>6981</v>
      </c>
      <c r="G140" s="218"/>
      <c r="H140" s="218"/>
      <c r="I140" s="218"/>
      <c r="J140" s="218"/>
      <c r="K140" s="218"/>
      <c r="L140" s="219"/>
      <c r="N140" s="127">
        <f t="shared" si="5"/>
        <v>6981</v>
      </c>
    </row>
    <row r="141" spans="1:14" ht="12.75">
      <c r="A141" s="220"/>
      <c r="B141" s="215"/>
      <c r="C141" s="215">
        <v>4410</v>
      </c>
      <c r="D141" s="215" t="s">
        <v>55</v>
      </c>
      <c r="E141" s="217">
        <v>2300</v>
      </c>
      <c r="F141" s="218">
        <v>2300</v>
      </c>
      <c r="G141" s="218"/>
      <c r="H141" s="218"/>
      <c r="I141" s="218"/>
      <c r="J141" s="218"/>
      <c r="K141" s="218"/>
      <c r="L141" s="219"/>
      <c r="N141" s="127">
        <f t="shared" si="5"/>
        <v>2300</v>
      </c>
    </row>
    <row r="142" spans="1:14" ht="25.5">
      <c r="A142" s="220"/>
      <c r="B142" s="215"/>
      <c r="C142" s="215">
        <v>4430</v>
      </c>
      <c r="D142" s="215" t="s">
        <v>79</v>
      </c>
      <c r="E142" s="217">
        <v>12000</v>
      </c>
      <c r="F142" s="218">
        <v>12000</v>
      </c>
      <c r="G142" s="218"/>
      <c r="H142" s="218"/>
      <c r="I142" s="218"/>
      <c r="J142" s="218"/>
      <c r="K142" s="218"/>
      <c r="L142" s="219"/>
      <c r="N142" s="127">
        <f t="shared" si="5"/>
        <v>12000</v>
      </c>
    </row>
    <row r="143" spans="1:14" ht="12.75">
      <c r="A143" s="220"/>
      <c r="B143" s="215"/>
      <c r="C143" s="215">
        <v>4440</v>
      </c>
      <c r="D143" s="215" t="s">
        <v>66</v>
      </c>
      <c r="E143" s="217">
        <v>907</v>
      </c>
      <c r="F143" s="218">
        <v>907</v>
      </c>
      <c r="G143" s="218"/>
      <c r="H143" s="218"/>
      <c r="I143" s="218"/>
      <c r="J143" s="218"/>
      <c r="K143" s="218"/>
      <c r="L143" s="219"/>
      <c r="N143" s="127">
        <f t="shared" si="5"/>
        <v>907</v>
      </c>
    </row>
    <row r="144" spans="1:14" ht="12.75">
      <c r="A144" s="220"/>
      <c r="B144" s="215"/>
      <c r="C144" s="215">
        <v>4480</v>
      </c>
      <c r="D144" s="215" t="s">
        <v>232</v>
      </c>
      <c r="E144" s="217">
        <v>17188</v>
      </c>
      <c r="F144" s="218">
        <v>17188</v>
      </c>
      <c r="G144" s="218"/>
      <c r="H144" s="218"/>
      <c r="I144" s="218"/>
      <c r="J144" s="218"/>
      <c r="K144" s="218"/>
      <c r="L144" s="219"/>
      <c r="N144" s="127">
        <f t="shared" si="5"/>
        <v>17188</v>
      </c>
    </row>
    <row r="145" spans="1:14" ht="12.75">
      <c r="A145" s="210"/>
      <c r="B145" s="212">
        <v>75414</v>
      </c>
      <c r="C145" s="212"/>
      <c r="D145" s="212" t="s">
        <v>225</v>
      </c>
      <c r="E145" s="213">
        <f>SUM(E146:E147)</f>
        <v>8400</v>
      </c>
      <c r="F145" s="213">
        <f>SUM(F146:F147)</f>
        <v>8400</v>
      </c>
      <c r="G145" s="218"/>
      <c r="H145" s="218"/>
      <c r="I145" s="218"/>
      <c r="J145" s="218"/>
      <c r="K145" s="218"/>
      <c r="L145" s="219"/>
      <c r="N145" s="127">
        <f t="shared" si="5"/>
        <v>8400</v>
      </c>
    </row>
    <row r="146" spans="1:14" ht="25.5">
      <c r="A146" s="210"/>
      <c r="B146" s="212"/>
      <c r="C146" s="215">
        <v>4270</v>
      </c>
      <c r="D146" s="215" t="s">
        <v>80</v>
      </c>
      <c r="E146" s="217">
        <v>8000</v>
      </c>
      <c r="F146" s="217">
        <v>8000</v>
      </c>
      <c r="G146" s="218"/>
      <c r="H146" s="218"/>
      <c r="I146" s="218"/>
      <c r="J146" s="218"/>
      <c r="K146" s="218"/>
      <c r="L146" s="219"/>
      <c r="N146" s="127"/>
    </row>
    <row r="147" spans="1:14" ht="12.75">
      <c r="A147" s="220"/>
      <c r="B147" s="215"/>
      <c r="C147" s="215">
        <v>4300</v>
      </c>
      <c r="D147" s="215" t="s">
        <v>3</v>
      </c>
      <c r="E147" s="217">
        <v>400</v>
      </c>
      <c r="F147" s="217">
        <v>400</v>
      </c>
      <c r="G147" s="218"/>
      <c r="H147" s="218"/>
      <c r="I147" s="218"/>
      <c r="J147" s="218"/>
      <c r="K147" s="218"/>
      <c r="L147" s="219"/>
      <c r="N147" s="127">
        <f t="shared" si="5"/>
        <v>400</v>
      </c>
    </row>
    <row r="148" spans="1:14" ht="12.75">
      <c r="A148" s="220"/>
      <c r="B148" s="215"/>
      <c r="C148" s="215"/>
      <c r="D148" s="215" t="s">
        <v>81</v>
      </c>
      <c r="E148" s="217">
        <v>400</v>
      </c>
      <c r="F148" s="218">
        <v>400</v>
      </c>
      <c r="G148" s="218"/>
      <c r="H148" s="218"/>
      <c r="I148" s="218"/>
      <c r="J148" s="218"/>
      <c r="K148" s="218"/>
      <c r="L148" s="219"/>
      <c r="N148" s="127">
        <f aca="true" t="shared" si="6" ref="N148:N210">SUM(F148+L148)</f>
        <v>400</v>
      </c>
    </row>
    <row r="149" spans="1:14" ht="76.5">
      <c r="A149" s="225">
        <v>756</v>
      </c>
      <c r="B149" s="226"/>
      <c r="C149" s="226"/>
      <c r="D149" s="226" t="s">
        <v>82</v>
      </c>
      <c r="E149" s="227">
        <f>SUM(E150)</f>
        <v>84240</v>
      </c>
      <c r="F149" s="227">
        <f>SUM(F150)</f>
        <v>84240</v>
      </c>
      <c r="G149" s="227">
        <f>SUM(G150)</f>
        <v>53000</v>
      </c>
      <c r="H149" s="227">
        <f>SUM(H150)</f>
        <v>0</v>
      </c>
      <c r="I149" s="218"/>
      <c r="J149" s="218"/>
      <c r="K149" s="218"/>
      <c r="L149" s="219"/>
      <c r="N149" s="127">
        <f t="shared" si="6"/>
        <v>84240</v>
      </c>
    </row>
    <row r="150" spans="1:14" ht="38.25">
      <c r="A150" s="210"/>
      <c r="B150" s="212">
        <v>75647</v>
      </c>
      <c r="C150" s="212"/>
      <c r="D150" s="212" t="s">
        <v>83</v>
      </c>
      <c r="E150" s="213">
        <f>SUM(E151:E154)</f>
        <v>84240</v>
      </c>
      <c r="F150" s="213">
        <f>SUM(F151:F154)</f>
        <v>84240</v>
      </c>
      <c r="G150" s="213">
        <f>SUM(G151:G153)</f>
        <v>53000</v>
      </c>
      <c r="H150" s="218"/>
      <c r="I150" s="218"/>
      <c r="J150" s="218"/>
      <c r="K150" s="218"/>
      <c r="L150" s="219"/>
      <c r="N150" s="127">
        <f t="shared" si="6"/>
        <v>84240</v>
      </c>
    </row>
    <row r="151" spans="1:14" ht="25.5">
      <c r="A151" s="220"/>
      <c r="B151" s="215"/>
      <c r="C151" s="215">
        <v>4100</v>
      </c>
      <c r="D151" s="215" t="s">
        <v>84</v>
      </c>
      <c r="E151" s="217">
        <v>53000</v>
      </c>
      <c r="F151" s="218">
        <v>53000</v>
      </c>
      <c r="G151" s="218">
        <v>53000</v>
      </c>
      <c r="H151" s="218"/>
      <c r="I151" s="218"/>
      <c r="J151" s="218"/>
      <c r="K151" s="218"/>
      <c r="L151" s="219"/>
      <c r="N151" s="127">
        <f t="shared" si="6"/>
        <v>53000</v>
      </c>
    </row>
    <row r="152" spans="1:14" ht="12.75">
      <c r="A152" s="220"/>
      <c r="B152" s="215"/>
      <c r="C152" s="215">
        <v>4210</v>
      </c>
      <c r="D152" s="215" t="s">
        <v>17</v>
      </c>
      <c r="E152" s="217">
        <v>10000</v>
      </c>
      <c r="F152" s="218">
        <v>10000</v>
      </c>
      <c r="G152" s="218"/>
      <c r="H152" s="218"/>
      <c r="I152" s="218"/>
      <c r="J152" s="218"/>
      <c r="K152" s="218"/>
      <c r="L152" s="219"/>
      <c r="N152" s="127">
        <f t="shared" si="6"/>
        <v>10000</v>
      </c>
    </row>
    <row r="153" spans="1:14" ht="12.75">
      <c r="A153" s="220"/>
      <c r="B153" s="215"/>
      <c r="C153" s="215">
        <v>4410</v>
      </c>
      <c r="D153" s="215" t="s">
        <v>55</v>
      </c>
      <c r="E153" s="217">
        <v>19740</v>
      </c>
      <c r="F153" s="218">
        <v>19740</v>
      </c>
      <c r="G153" s="218"/>
      <c r="H153" s="218"/>
      <c r="I153" s="218"/>
      <c r="J153" s="218"/>
      <c r="K153" s="218"/>
      <c r="L153" s="219"/>
      <c r="N153" s="127">
        <f t="shared" si="6"/>
        <v>19740</v>
      </c>
    </row>
    <row r="154" spans="1:14" ht="25.5">
      <c r="A154" s="220"/>
      <c r="B154" s="215"/>
      <c r="C154" s="215">
        <v>4610</v>
      </c>
      <c r="D154" s="215" t="s">
        <v>85</v>
      </c>
      <c r="E154" s="217">
        <v>1500</v>
      </c>
      <c r="F154" s="218">
        <v>1500</v>
      </c>
      <c r="G154" s="218"/>
      <c r="H154" s="218"/>
      <c r="I154" s="218"/>
      <c r="J154" s="218"/>
      <c r="K154" s="218"/>
      <c r="L154" s="219"/>
      <c r="N154" s="127">
        <f t="shared" si="6"/>
        <v>1500</v>
      </c>
    </row>
    <row r="155" spans="1:14" ht="12.75">
      <c r="A155" s="225">
        <v>757</v>
      </c>
      <c r="B155" s="226"/>
      <c r="C155" s="226"/>
      <c r="D155" s="226" t="s">
        <v>86</v>
      </c>
      <c r="E155" s="227">
        <f>SUM(E156)</f>
        <v>362000</v>
      </c>
      <c r="F155" s="227">
        <f>SUM(F156)</f>
        <v>362000</v>
      </c>
      <c r="G155" s="218"/>
      <c r="H155" s="218"/>
      <c r="I155" s="218"/>
      <c r="J155" s="227">
        <f>SUM(J156)</f>
        <v>362000</v>
      </c>
      <c r="K155" s="218"/>
      <c r="L155" s="219"/>
      <c r="N155" s="127">
        <f t="shared" si="6"/>
        <v>362000</v>
      </c>
    </row>
    <row r="156" spans="1:14" ht="38.25">
      <c r="A156" s="210"/>
      <c r="B156" s="212">
        <v>75702</v>
      </c>
      <c r="C156" s="212"/>
      <c r="D156" s="212" t="s">
        <v>87</v>
      </c>
      <c r="E156" s="213">
        <f>SUM(E157)</f>
        <v>362000</v>
      </c>
      <c r="F156" s="213">
        <f>SUM(F157)</f>
        <v>362000</v>
      </c>
      <c r="G156" s="218"/>
      <c r="H156" s="218"/>
      <c r="I156" s="218"/>
      <c r="J156" s="213">
        <f>SUM(J157)</f>
        <v>362000</v>
      </c>
      <c r="K156" s="218"/>
      <c r="L156" s="219"/>
      <c r="N156" s="127">
        <f t="shared" si="6"/>
        <v>362000</v>
      </c>
    </row>
    <row r="157" spans="1:14" ht="51">
      <c r="A157" s="220"/>
      <c r="B157" s="215"/>
      <c r="C157" s="215">
        <v>8070</v>
      </c>
      <c r="D157" s="215" t="s">
        <v>88</v>
      </c>
      <c r="E157" s="217">
        <v>362000</v>
      </c>
      <c r="F157" s="218">
        <v>362000</v>
      </c>
      <c r="G157" s="218"/>
      <c r="H157" s="218"/>
      <c r="I157" s="218"/>
      <c r="J157" s="218">
        <v>362000</v>
      </c>
      <c r="K157" s="218"/>
      <c r="L157" s="219"/>
      <c r="N157" s="127">
        <f t="shared" si="6"/>
        <v>362000</v>
      </c>
    </row>
    <row r="158" spans="1:14" ht="12.75">
      <c r="A158" s="225">
        <v>758</v>
      </c>
      <c r="B158" s="226"/>
      <c r="C158" s="226"/>
      <c r="D158" s="226" t="s">
        <v>258</v>
      </c>
      <c r="E158" s="227">
        <f>SUM(E159)</f>
        <v>44000</v>
      </c>
      <c r="F158" s="227">
        <f>SUM(F159)</f>
        <v>44000</v>
      </c>
      <c r="G158" s="218"/>
      <c r="H158" s="218"/>
      <c r="I158" s="218"/>
      <c r="J158" s="218"/>
      <c r="K158" s="218"/>
      <c r="L158" s="219"/>
      <c r="N158" s="127">
        <f t="shared" si="6"/>
        <v>44000</v>
      </c>
    </row>
    <row r="159" spans="1:14" ht="12.75">
      <c r="A159" s="210"/>
      <c r="B159" s="212">
        <v>75818</v>
      </c>
      <c r="C159" s="212"/>
      <c r="D159" s="212" t="s">
        <v>89</v>
      </c>
      <c r="E159" s="213">
        <f>SUM(E160:E161)</f>
        <v>44000</v>
      </c>
      <c r="F159" s="213">
        <f>SUM(F160:F161)</f>
        <v>44000</v>
      </c>
      <c r="G159" s="218"/>
      <c r="H159" s="218"/>
      <c r="I159" s="218"/>
      <c r="J159" s="218"/>
      <c r="K159" s="218"/>
      <c r="L159" s="219"/>
      <c r="N159" s="127">
        <f t="shared" si="6"/>
        <v>44000</v>
      </c>
    </row>
    <row r="160" spans="1:14" ht="12.75">
      <c r="A160" s="220"/>
      <c r="B160" s="215"/>
      <c r="C160" s="215">
        <v>4810</v>
      </c>
      <c r="D160" s="215" t="s">
        <v>90</v>
      </c>
      <c r="E160" s="217">
        <v>20000</v>
      </c>
      <c r="F160" s="218">
        <v>20000</v>
      </c>
      <c r="G160" s="218"/>
      <c r="H160" s="218"/>
      <c r="I160" s="218"/>
      <c r="J160" s="218"/>
      <c r="K160" s="218"/>
      <c r="L160" s="219"/>
      <c r="N160" s="127">
        <f t="shared" si="6"/>
        <v>20000</v>
      </c>
    </row>
    <row r="161" spans="1:14" ht="38.25">
      <c r="A161" s="220"/>
      <c r="B161" s="215"/>
      <c r="C161" s="215">
        <v>4810</v>
      </c>
      <c r="D161" s="215" t="s">
        <v>91</v>
      </c>
      <c r="E161" s="217">
        <v>24000</v>
      </c>
      <c r="F161" s="218">
        <v>24000</v>
      </c>
      <c r="G161" s="218"/>
      <c r="H161" s="218"/>
      <c r="I161" s="218"/>
      <c r="J161" s="218"/>
      <c r="K161" s="218"/>
      <c r="L161" s="219"/>
      <c r="N161" s="127">
        <f t="shared" si="6"/>
        <v>24000</v>
      </c>
    </row>
    <row r="162" spans="1:14" ht="12.75">
      <c r="A162" s="225">
        <v>801</v>
      </c>
      <c r="B162" s="226"/>
      <c r="C162" s="226"/>
      <c r="D162" s="226" t="s">
        <v>265</v>
      </c>
      <c r="E162" s="227">
        <f aca="true" t="shared" si="7" ref="E162:L162">SUM(E163+E263+E285+E329+E344+E355+E374+E381+E403)</f>
        <v>10176474</v>
      </c>
      <c r="F162" s="227">
        <f t="shared" si="7"/>
        <v>9676474</v>
      </c>
      <c r="G162" s="227">
        <f t="shared" si="7"/>
        <v>6129748</v>
      </c>
      <c r="H162" s="227">
        <f t="shared" si="7"/>
        <v>1157807</v>
      </c>
      <c r="I162" s="227">
        <f t="shared" si="7"/>
        <v>0</v>
      </c>
      <c r="J162" s="227">
        <f t="shared" si="7"/>
        <v>0</v>
      </c>
      <c r="K162" s="227">
        <f t="shared" si="7"/>
        <v>0</v>
      </c>
      <c r="L162" s="228">
        <f t="shared" si="7"/>
        <v>500000</v>
      </c>
      <c r="N162" s="127">
        <f t="shared" si="6"/>
        <v>10176474</v>
      </c>
    </row>
    <row r="163" spans="1:14" ht="12.75">
      <c r="A163" s="210"/>
      <c r="B163" s="212">
        <v>80101</v>
      </c>
      <c r="C163" s="212"/>
      <c r="D163" s="212" t="s">
        <v>92</v>
      </c>
      <c r="E163" s="213">
        <f aca="true" t="shared" si="8" ref="E163:J163">SUM(E164+E186+E211+E233)</f>
        <v>5115173</v>
      </c>
      <c r="F163" s="213">
        <f t="shared" si="8"/>
        <v>5115173</v>
      </c>
      <c r="G163" s="213">
        <f t="shared" si="8"/>
        <v>3185545</v>
      </c>
      <c r="H163" s="213">
        <f t="shared" si="8"/>
        <v>601931</v>
      </c>
      <c r="I163" s="213">
        <f t="shared" si="8"/>
        <v>0</v>
      </c>
      <c r="J163" s="213">
        <f t="shared" si="8"/>
        <v>0</v>
      </c>
      <c r="K163" s="213"/>
      <c r="L163" s="219"/>
      <c r="N163" s="127">
        <f t="shared" si="6"/>
        <v>5115173</v>
      </c>
    </row>
    <row r="164" spans="1:14" ht="12.75">
      <c r="A164" s="231"/>
      <c r="B164" s="232"/>
      <c r="C164" s="232"/>
      <c r="D164" s="232" t="s">
        <v>93</v>
      </c>
      <c r="E164" s="233">
        <f>SUM(E165:E185)</f>
        <v>2421795</v>
      </c>
      <c r="F164" s="233">
        <f>SUM(F165:F185)</f>
        <v>2421795</v>
      </c>
      <c r="G164" s="233">
        <f>SUM(G165:G185)</f>
        <v>1494583</v>
      </c>
      <c r="H164" s="233">
        <f>SUM(H165:H185)</f>
        <v>285853</v>
      </c>
      <c r="I164" s="233">
        <f>SUM(I165:I185)</f>
        <v>0</v>
      </c>
      <c r="J164" s="218"/>
      <c r="K164" s="218"/>
      <c r="L164" s="234">
        <f>SUM(L165:L185)</f>
        <v>0</v>
      </c>
      <c r="N164" s="127">
        <f t="shared" si="6"/>
        <v>2421795</v>
      </c>
    </row>
    <row r="165" spans="1:14" ht="25.5">
      <c r="A165" s="220"/>
      <c r="B165" s="215"/>
      <c r="C165" s="215">
        <v>3020</v>
      </c>
      <c r="D165" s="215" t="s">
        <v>94</v>
      </c>
      <c r="E165" s="217">
        <v>125425</v>
      </c>
      <c r="F165" s="218">
        <v>125425</v>
      </c>
      <c r="G165" s="218"/>
      <c r="H165" s="218"/>
      <c r="I165" s="218"/>
      <c r="J165" s="218"/>
      <c r="K165" s="218"/>
      <c r="L165" s="219"/>
      <c r="N165" s="127">
        <f t="shared" si="6"/>
        <v>125425</v>
      </c>
    </row>
    <row r="166" spans="1:14" ht="25.5">
      <c r="A166" s="220"/>
      <c r="B166" s="215"/>
      <c r="C166" s="215">
        <v>4010</v>
      </c>
      <c r="D166" s="215" t="s">
        <v>47</v>
      </c>
      <c r="E166" s="217">
        <v>1388319</v>
      </c>
      <c r="F166" s="217">
        <v>1388319</v>
      </c>
      <c r="G166" s="217">
        <v>1388319</v>
      </c>
      <c r="H166" s="218"/>
      <c r="I166" s="218"/>
      <c r="J166" s="218"/>
      <c r="K166" s="218"/>
      <c r="L166" s="219"/>
      <c r="N166" s="127">
        <f t="shared" si="6"/>
        <v>1388319</v>
      </c>
    </row>
    <row r="167" spans="1:14" ht="12.75">
      <c r="A167" s="220"/>
      <c r="B167" s="215"/>
      <c r="C167" s="215">
        <v>4040</v>
      </c>
      <c r="D167" s="215" t="s">
        <v>48</v>
      </c>
      <c r="E167" s="217">
        <v>103988</v>
      </c>
      <c r="F167" s="217">
        <v>103988</v>
      </c>
      <c r="G167" s="217">
        <v>103988</v>
      </c>
      <c r="H167" s="218"/>
      <c r="I167" s="218"/>
      <c r="J167" s="218"/>
      <c r="K167" s="218"/>
      <c r="L167" s="219"/>
      <c r="N167" s="127">
        <f t="shared" si="6"/>
        <v>103988</v>
      </c>
    </row>
    <row r="168" spans="1:14" ht="25.5">
      <c r="A168" s="220"/>
      <c r="B168" s="215"/>
      <c r="C168" s="215">
        <v>4110</v>
      </c>
      <c r="D168" s="215" t="s">
        <v>59</v>
      </c>
      <c r="E168" s="217">
        <v>246218</v>
      </c>
      <c r="F168" s="217">
        <v>246218</v>
      </c>
      <c r="G168" s="218"/>
      <c r="H168" s="217">
        <v>246218</v>
      </c>
      <c r="I168" s="218"/>
      <c r="J168" s="218"/>
      <c r="K168" s="218"/>
      <c r="L168" s="219"/>
      <c r="N168" s="127">
        <f t="shared" si="6"/>
        <v>246218</v>
      </c>
    </row>
    <row r="169" spans="1:14" ht="12.75">
      <c r="A169" s="220"/>
      <c r="B169" s="215"/>
      <c r="C169" s="215">
        <v>4120</v>
      </c>
      <c r="D169" s="215" t="s">
        <v>60</v>
      </c>
      <c r="E169" s="217">
        <v>39635</v>
      </c>
      <c r="F169" s="217">
        <v>39635</v>
      </c>
      <c r="G169" s="218"/>
      <c r="H169" s="217">
        <v>39635</v>
      </c>
      <c r="I169" s="218"/>
      <c r="J169" s="218"/>
      <c r="K169" s="218"/>
      <c r="L169" s="219"/>
      <c r="N169" s="127">
        <f t="shared" si="6"/>
        <v>39635</v>
      </c>
    </row>
    <row r="170" spans="1:14" ht="12.75">
      <c r="A170" s="220"/>
      <c r="B170" s="215"/>
      <c r="C170" s="215">
        <v>4170</v>
      </c>
      <c r="D170" s="215" t="s">
        <v>61</v>
      </c>
      <c r="E170" s="217">
        <v>2276</v>
      </c>
      <c r="F170" s="217">
        <v>2276</v>
      </c>
      <c r="G170" s="217">
        <v>2276</v>
      </c>
      <c r="H170" s="218"/>
      <c r="I170" s="218"/>
      <c r="J170" s="218"/>
      <c r="K170" s="218"/>
      <c r="L170" s="219"/>
      <c r="N170" s="127">
        <f t="shared" si="6"/>
        <v>2276</v>
      </c>
    </row>
    <row r="171" spans="1:14" ht="12.75">
      <c r="A171" s="220"/>
      <c r="B171" s="215"/>
      <c r="C171" s="215">
        <v>4210</v>
      </c>
      <c r="D171" s="215" t="s">
        <v>17</v>
      </c>
      <c r="E171" s="217">
        <v>231589</v>
      </c>
      <c r="F171" s="217">
        <v>231589</v>
      </c>
      <c r="G171" s="218"/>
      <c r="H171" s="218"/>
      <c r="I171" s="218"/>
      <c r="J171" s="218"/>
      <c r="K171" s="218"/>
      <c r="L171" s="219"/>
      <c r="N171" s="127">
        <f t="shared" si="6"/>
        <v>231589</v>
      </c>
    </row>
    <row r="172" spans="1:14" ht="26.25" customHeight="1">
      <c r="A172" s="220"/>
      <c r="B172" s="215"/>
      <c r="C172" s="215">
        <v>4240</v>
      </c>
      <c r="D172" s="215" t="s">
        <v>95</v>
      </c>
      <c r="E172" s="217">
        <v>6498</v>
      </c>
      <c r="F172" s="218">
        <v>6498</v>
      </c>
      <c r="G172" s="218"/>
      <c r="H172" s="218"/>
      <c r="I172" s="218"/>
      <c r="J172" s="218"/>
      <c r="K172" s="218"/>
      <c r="L172" s="219"/>
      <c r="N172" s="127">
        <f t="shared" si="6"/>
        <v>6498</v>
      </c>
    </row>
    <row r="173" spans="1:14" ht="12.75">
      <c r="A173" s="220"/>
      <c r="B173" s="215"/>
      <c r="C173" s="215">
        <v>4260</v>
      </c>
      <c r="D173" s="215" t="s">
        <v>62</v>
      </c>
      <c r="E173" s="217">
        <v>39539</v>
      </c>
      <c r="F173" s="218">
        <v>39539</v>
      </c>
      <c r="G173" s="218"/>
      <c r="H173" s="218"/>
      <c r="I173" s="218"/>
      <c r="J173" s="218"/>
      <c r="K173" s="218"/>
      <c r="L173" s="219"/>
      <c r="N173" s="127">
        <f t="shared" si="6"/>
        <v>39539</v>
      </c>
    </row>
    <row r="174" spans="1:14" ht="12.75">
      <c r="A174" s="220"/>
      <c r="B174" s="215"/>
      <c r="C174" s="215">
        <v>4270</v>
      </c>
      <c r="D174" s="215" t="s">
        <v>34</v>
      </c>
      <c r="E174" s="217">
        <v>50000</v>
      </c>
      <c r="F174" s="218">
        <v>50000</v>
      </c>
      <c r="G174" s="218"/>
      <c r="H174" s="218"/>
      <c r="I174" s="218"/>
      <c r="J174" s="218"/>
      <c r="K174" s="218"/>
      <c r="L174" s="219"/>
      <c r="N174" s="127">
        <f t="shared" si="6"/>
        <v>50000</v>
      </c>
    </row>
    <row r="175" spans="1:14" ht="12.75">
      <c r="A175" s="220"/>
      <c r="B175" s="215"/>
      <c r="C175" s="215">
        <v>4280</v>
      </c>
      <c r="D175" s="215" t="s">
        <v>78</v>
      </c>
      <c r="E175" s="217">
        <v>450</v>
      </c>
      <c r="F175" s="218">
        <v>450</v>
      </c>
      <c r="G175" s="218"/>
      <c r="H175" s="218"/>
      <c r="I175" s="218"/>
      <c r="J175" s="218"/>
      <c r="K175" s="218"/>
      <c r="L175" s="219"/>
      <c r="N175" s="127">
        <f t="shared" si="6"/>
        <v>450</v>
      </c>
    </row>
    <row r="176" spans="1:14" ht="12.75">
      <c r="A176" s="220"/>
      <c r="B176" s="215"/>
      <c r="C176" s="215">
        <v>4300</v>
      </c>
      <c r="D176" s="215" t="s">
        <v>3</v>
      </c>
      <c r="E176" s="217">
        <v>66597</v>
      </c>
      <c r="F176" s="218">
        <v>66597</v>
      </c>
      <c r="G176" s="218"/>
      <c r="H176" s="218"/>
      <c r="I176" s="218"/>
      <c r="J176" s="218"/>
      <c r="K176" s="218"/>
      <c r="L176" s="219"/>
      <c r="N176" s="127">
        <f t="shared" si="6"/>
        <v>66597</v>
      </c>
    </row>
    <row r="177" spans="1:14" ht="25.5">
      <c r="A177" s="220"/>
      <c r="B177" s="215"/>
      <c r="C177" s="215">
        <v>4350</v>
      </c>
      <c r="D177" s="215" t="s">
        <v>63</v>
      </c>
      <c r="E177" s="217">
        <v>823</v>
      </c>
      <c r="F177" s="218">
        <v>823</v>
      </c>
      <c r="G177" s="218"/>
      <c r="H177" s="218"/>
      <c r="I177" s="218"/>
      <c r="J177" s="218"/>
      <c r="K177" s="218"/>
      <c r="L177" s="219"/>
      <c r="N177" s="127">
        <f t="shared" si="6"/>
        <v>823</v>
      </c>
    </row>
    <row r="178" spans="1:14" ht="38.25">
      <c r="A178" s="220"/>
      <c r="B178" s="215"/>
      <c r="C178" s="215">
        <v>4360</v>
      </c>
      <c r="D178" s="215" t="s">
        <v>64</v>
      </c>
      <c r="E178" s="217">
        <v>4116</v>
      </c>
      <c r="F178" s="218">
        <v>4116</v>
      </c>
      <c r="G178" s="218"/>
      <c r="H178" s="218"/>
      <c r="I178" s="218"/>
      <c r="J178" s="218"/>
      <c r="K178" s="218"/>
      <c r="L178" s="219"/>
      <c r="N178" s="127">
        <f t="shared" si="6"/>
        <v>4116</v>
      </c>
    </row>
    <row r="179" spans="1:14" ht="38.25">
      <c r="A179" s="220"/>
      <c r="B179" s="215"/>
      <c r="C179" s="215">
        <v>4370</v>
      </c>
      <c r="D179" s="215" t="s">
        <v>54</v>
      </c>
      <c r="E179" s="217">
        <v>4028</v>
      </c>
      <c r="F179" s="218">
        <v>4028</v>
      </c>
      <c r="G179" s="218"/>
      <c r="H179" s="218"/>
      <c r="I179" s="218"/>
      <c r="J179" s="218"/>
      <c r="K179" s="218"/>
      <c r="L179" s="219"/>
      <c r="N179" s="127">
        <f t="shared" si="6"/>
        <v>4028</v>
      </c>
    </row>
    <row r="180" spans="1:14" ht="12.75">
      <c r="A180" s="220"/>
      <c r="B180" s="215"/>
      <c r="C180" s="215">
        <v>4410</v>
      </c>
      <c r="D180" s="215" t="s">
        <v>55</v>
      </c>
      <c r="E180" s="217">
        <v>4883</v>
      </c>
      <c r="F180" s="218">
        <v>4883</v>
      </c>
      <c r="G180" s="218"/>
      <c r="H180" s="218"/>
      <c r="I180" s="218"/>
      <c r="J180" s="218"/>
      <c r="K180" s="218"/>
      <c r="L180" s="219"/>
      <c r="N180" s="127">
        <f t="shared" si="6"/>
        <v>4883</v>
      </c>
    </row>
    <row r="181" spans="1:14" ht="12.75">
      <c r="A181" s="220"/>
      <c r="B181" s="215"/>
      <c r="C181" s="215">
        <v>4430</v>
      </c>
      <c r="D181" s="215" t="s">
        <v>96</v>
      </c>
      <c r="E181" s="217">
        <v>8134</v>
      </c>
      <c r="F181" s="218">
        <v>8134</v>
      </c>
      <c r="G181" s="218"/>
      <c r="H181" s="218"/>
      <c r="I181" s="218"/>
      <c r="J181" s="218"/>
      <c r="K181" s="218"/>
      <c r="L181" s="219"/>
      <c r="N181" s="127">
        <f t="shared" si="6"/>
        <v>8134</v>
      </c>
    </row>
    <row r="182" spans="1:14" ht="53.25" customHeight="1">
      <c r="A182" s="220"/>
      <c r="B182" s="215"/>
      <c r="C182" s="215"/>
      <c r="D182" s="215" t="s">
        <v>97</v>
      </c>
      <c r="E182" s="217"/>
      <c r="F182" s="218"/>
      <c r="G182" s="218"/>
      <c r="H182" s="218"/>
      <c r="I182" s="218"/>
      <c r="J182" s="218"/>
      <c r="K182" s="218"/>
      <c r="L182" s="219"/>
      <c r="N182" s="127">
        <f t="shared" si="6"/>
        <v>0</v>
      </c>
    </row>
    <row r="183" spans="1:14" ht="12.75">
      <c r="A183" s="220"/>
      <c r="B183" s="215"/>
      <c r="C183" s="215">
        <v>4440</v>
      </c>
      <c r="D183" s="215" t="s">
        <v>66</v>
      </c>
      <c r="E183" s="217">
        <v>96393</v>
      </c>
      <c r="F183" s="218">
        <v>96393</v>
      </c>
      <c r="G183" s="218"/>
      <c r="H183" s="218"/>
      <c r="I183" s="218"/>
      <c r="J183" s="218"/>
      <c r="K183" s="218"/>
      <c r="L183" s="219"/>
      <c r="N183" s="127">
        <f t="shared" si="6"/>
        <v>96393</v>
      </c>
    </row>
    <row r="184" spans="1:14" ht="38.25">
      <c r="A184" s="220"/>
      <c r="B184" s="215"/>
      <c r="C184" s="215">
        <v>4740</v>
      </c>
      <c r="D184" s="215" t="s">
        <v>56</v>
      </c>
      <c r="E184" s="217">
        <v>1796</v>
      </c>
      <c r="F184" s="218">
        <v>1796</v>
      </c>
      <c r="G184" s="218"/>
      <c r="H184" s="218"/>
      <c r="I184" s="218"/>
      <c r="J184" s="218"/>
      <c r="K184" s="218"/>
      <c r="L184" s="219"/>
      <c r="N184" s="127">
        <f t="shared" si="6"/>
        <v>1796</v>
      </c>
    </row>
    <row r="185" spans="1:14" ht="33" customHeight="1">
      <c r="A185" s="220"/>
      <c r="B185" s="215"/>
      <c r="C185" s="215">
        <v>4750</v>
      </c>
      <c r="D185" s="215" t="s">
        <v>68</v>
      </c>
      <c r="E185" s="217">
        <v>1088</v>
      </c>
      <c r="F185" s="218">
        <v>1088</v>
      </c>
      <c r="G185" s="218"/>
      <c r="H185" s="218"/>
      <c r="I185" s="218"/>
      <c r="J185" s="218"/>
      <c r="K185" s="218"/>
      <c r="L185" s="219"/>
      <c r="N185" s="127">
        <f t="shared" si="6"/>
        <v>1088</v>
      </c>
    </row>
    <row r="186" spans="1:14" ht="12.75">
      <c r="A186" s="231"/>
      <c r="B186" s="232"/>
      <c r="C186" s="232"/>
      <c r="D186" s="232" t="s">
        <v>98</v>
      </c>
      <c r="E186" s="233">
        <f>SUM(E187:E208)</f>
        <v>1365239</v>
      </c>
      <c r="F186" s="233">
        <f>SUM(F187:F208)</f>
        <v>1365239</v>
      </c>
      <c r="G186" s="233">
        <f>SUM(G187:G208)</f>
        <v>823097</v>
      </c>
      <c r="H186" s="233">
        <f>SUM(H187:H208)</f>
        <v>156959</v>
      </c>
      <c r="I186" s="218"/>
      <c r="J186" s="218"/>
      <c r="K186" s="218"/>
      <c r="L186" s="219"/>
      <c r="N186" s="127">
        <f t="shared" si="6"/>
        <v>1365239</v>
      </c>
    </row>
    <row r="187" spans="1:14" ht="25.5">
      <c r="A187" s="220"/>
      <c r="B187" s="215"/>
      <c r="C187" s="215">
        <v>3020</v>
      </c>
      <c r="D187" s="215" t="s">
        <v>94</v>
      </c>
      <c r="E187" s="217">
        <v>74436</v>
      </c>
      <c r="F187" s="217">
        <v>74436</v>
      </c>
      <c r="G187" s="218"/>
      <c r="H187" s="218"/>
      <c r="I187" s="218"/>
      <c r="J187" s="218"/>
      <c r="K187" s="218"/>
      <c r="L187" s="219"/>
      <c r="N187" s="127">
        <f t="shared" si="6"/>
        <v>74436</v>
      </c>
    </row>
    <row r="188" spans="1:14" ht="25.5">
      <c r="A188" s="220"/>
      <c r="B188" s="215"/>
      <c r="C188" s="215">
        <v>4010</v>
      </c>
      <c r="D188" s="215" t="s">
        <v>47</v>
      </c>
      <c r="E188" s="217">
        <v>763777</v>
      </c>
      <c r="F188" s="217">
        <v>763777</v>
      </c>
      <c r="G188" s="217">
        <v>763777</v>
      </c>
      <c r="H188" s="218"/>
      <c r="I188" s="218"/>
      <c r="J188" s="218"/>
      <c r="K188" s="218"/>
      <c r="L188" s="219"/>
      <c r="N188" s="127">
        <f t="shared" si="6"/>
        <v>763777</v>
      </c>
    </row>
    <row r="189" spans="1:14" ht="12.75">
      <c r="A189" s="220"/>
      <c r="B189" s="215"/>
      <c r="C189" s="215">
        <v>4040</v>
      </c>
      <c r="D189" s="215" t="s">
        <v>48</v>
      </c>
      <c r="E189" s="217">
        <v>52070</v>
      </c>
      <c r="F189" s="217">
        <v>52070</v>
      </c>
      <c r="G189" s="217">
        <v>52070</v>
      </c>
      <c r="H189" s="218"/>
      <c r="I189" s="218"/>
      <c r="J189" s="218"/>
      <c r="K189" s="218"/>
      <c r="L189" s="219"/>
      <c r="N189" s="127">
        <f t="shared" si="6"/>
        <v>52070</v>
      </c>
    </row>
    <row r="190" spans="1:14" ht="25.5">
      <c r="A190" s="220"/>
      <c r="B190" s="215"/>
      <c r="C190" s="215">
        <v>4110</v>
      </c>
      <c r="D190" s="215" t="s">
        <v>59</v>
      </c>
      <c r="E190" s="217">
        <v>135246</v>
      </c>
      <c r="F190" s="217">
        <v>135246</v>
      </c>
      <c r="G190" s="218"/>
      <c r="H190" s="217">
        <v>135246</v>
      </c>
      <c r="I190" s="218"/>
      <c r="J190" s="218"/>
      <c r="K190" s="218"/>
      <c r="L190" s="219"/>
      <c r="N190" s="127">
        <f t="shared" si="6"/>
        <v>135246</v>
      </c>
    </row>
    <row r="191" spans="1:14" ht="12.75">
      <c r="A191" s="220"/>
      <c r="B191" s="215"/>
      <c r="C191" s="215">
        <v>4120</v>
      </c>
      <c r="D191" s="215" t="s">
        <v>60</v>
      </c>
      <c r="E191" s="217">
        <v>21713</v>
      </c>
      <c r="F191" s="217">
        <v>21713</v>
      </c>
      <c r="G191" s="218"/>
      <c r="H191" s="217">
        <v>21713</v>
      </c>
      <c r="I191" s="218"/>
      <c r="J191" s="218"/>
      <c r="K191" s="218"/>
      <c r="L191" s="219"/>
      <c r="N191" s="127">
        <f t="shared" si="6"/>
        <v>21713</v>
      </c>
    </row>
    <row r="192" spans="1:14" ht="12.75">
      <c r="A192" s="220"/>
      <c r="B192" s="215"/>
      <c r="C192" s="215">
        <v>4170</v>
      </c>
      <c r="D192" s="215" t="s">
        <v>61</v>
      </c>
      <c r="E192" s="217">
        <v>7250</v>
      </c>
      <c r="F192" s="218">
        <v>7250</v>
      </c>
      <c r="G192" s="218">
        <v>7250</v>
      </c>
      <c r="H192" s="218"/>
      <c r="I192" s="218"/>
      <c r="J192" s="218"/>
      <c r="K192" s="218"/>
      <c r="L192" s="219"/>
      <c r="N192" s="127">
        <f t="shared" si="6"/>
        <v>7250</v>
      </c>
    </row>
    <row r="193" spans="1:14" ht="12.75">
      <c r="A193" s="220"/>
      <c r="B193" s="215"/>
      <c r="C193" s="215">
        <v>4210</v>
      </c>
      <c r="D193" s="215" t="s">
        <v>17</v>
      </c>
      <c r="E193" s="217">
        <v>104839</v>
      </c>
      <c r="F193" s="218">
        <v>104839</v>
      </c>
      <c r="G193" s="218"/>
      <c r="H193" s="218"/>
      <c r="I193" s="218"/>
      <c r="J193" s="218"/>
      <c r="K193" s="218"/>
      <c r="L193" s="219"/>
      <c r="N193" s="127">
        <f t="shared" si="6"/>
        <v>104839</v>
      </c>
    </row>
    <row r="194" spans="1:14" ht="25.5">
      <c r="A194" s="220"/>
      <c r="B194" s="215"/>
      <c r="C194" s="215">
        <v>4240</v>
      </c>
      <c r="D194" s="215" t="s">
        <v>95</v>
      </c>
      <c r="E194" s="217">
        <v>5193</v>
      </c>
      <c r="F194" s="218">
        <v>5193</v>
      </c>
      <c r="G194" s="218"/>
      <c r="H194" s="218"/>
      <c r="I194" s="218"/>
      <c r="J194" s="218"/>
      <c r="K194" s="218"/>
      <c r="L194" s="219"/>
      <c r="N194" s="127">
        <f t="shared" si="6"/>
        <v>5193</v>
      </c>
    </row>
    <row r="195" spans="1:14" ht="12.75">
      <c r="A195" s="220"/>
      <c r="B195" s="215"/>
      <c r="C195" s="215">
        <v>4260</v>
      </c>
      <c r="D195" s="215" t="s">
        <v>62</v>
      </c>
      <c r="E195" s="217">
        <v>19667</v>
      </c>
      <c r="F195" s="218">
        <v>19667</v>
      </c>
      <c r="G195" s="218"/>
      <c r="H195" s="218"/>
      <c r="I195" s="218"/>
      <c r="J195" s="218"/>
      <c r="K195" s="218"/>
      <c r="L195" s="219"/>
      <c r="N195" s="127">
        <f t="shared" si="6"/>
        <v>19667</v>
      </c>
    </row>
    <row r="196" spans="1:14" ht="12.75">
      <c r="A196" s="220"/>
      <c r="B196" s="215"/>
      <c r="C196" s="215">
        <v>4270</v>
      </c>
      <c r="D196" s="215" t="s">
        <v>34</v>
      </c>
      <c r="E196" s="217">
        <v>100000</v>
      </c>
      <c r="F196" s="218">
        <v>100000</v>
      </c>
      <c r="G196" s="218"/>
      <c r="H196" s="218"/>
      <c r="I196" s="218"/>
      <c r="J196" s="218"/>
      <c r="K196" s="218"/>
      <c r="L196" s="219"/>
      <c r="N196" s="127">
        <f t="shared" si="6"/>
        <v>100000</v>
      </c>
    </row>
    <row r="197" spans="1:14" ht="12.75">
      <c r="A197" s="220"/>
      <c r="B197" s="215"/>
      <c r="C197" s="215"/>
      <c r="D197" s="215" t="s">
        <v>99</v>
      </c>
      <c r="E197" s="217"/>
      <c r="F197" s="218"/>
      <c r="G197" s="218"/>
      <c r="H197" s="218"/>
      <c r="I197" s="218"/>
      <c r="J197" s="218"/>
      <c r="K197" s="218"/>
      <c r="L197" s="219"/>
      <c r="N197" s="127">
        <f t="shared" si="6"/>
        <v>0</v>
      </c>
    </row>
    <row r="198" spans="1:14" ht="12.75">
      <c r="A198" s="220"/>
      <c r="B198" s="215"/>
      <c r="C198" s="215">
        <v>4280</v>
      </c>
      <c r="D198" s="215" t="s">
        <v>78</v>
      </c>
      <c r="E198" s="217">
        <v>459</v>
      </c>
      <c r="F198" s="218">
        <v>459</v>
      </c>
      <c r="G198" s="218"/>
      <c r="H198" s="218"/>
      <c r="I198" s="218"/>
      <c r="J198" s="218"/>
      <c r="K198" s="218"/>
      <c r="L198" s="219"/>
      <c r="N198" s="127">
        <f t="shared" si="6"/>
        <v>459</v>
      </c>
    </row>
    <row r="199" spans="1:14" ht="12.75">
      <c r="A199" s="220"/>
      <c r="B199" s="215"/>
      <c r="C199" s="215">
        <v>4300</v>
      </c>
      <c r="D199" s="215" t="s">
        <v>3</v>
      </c>
      <c r="E199" s="217">
        <v>23532</v>
      </c>
      <c r="F199" s="218">
        <v>23532</v>
      </c>
      <c r="G199" s="218"/>
      <c r="H199" s="218"/>
      <c r="I199" s="218"/>
      <c r="J199" s="218"/>
      <c r="K199" s="218"/>
      <c r="L199" s="219"/>
      <c r="N199" s="127">
        <f t="shared" si="6"/>
        <v>23532</v>
      </c>
    </row>
    <row r="200" spans="1:14" ht="25.5">
      <c r="A200" s="220"/>
      <c r="B200" s="215"/>
      <c r="C200" s="215">
        <v>4350</v>
      </c>
      <c r="D200" s="215" t="s">
        <v>63</v>
      </c>
      <c r="E200" s="217">
        <v>2058</v>
      </c>
      <c r="F200" s="218">
        <v>2058</v>
      </c>
      <c r="G200" s="218"/>
      <c r="H200" s="218"/>
      <c r="I200" s="218"/>
      <c r="J200" s="218"/>
      <c r="K200" s="218"/>
      <c r="L200" s="219"/>
      <c r="N200" s="127">
        <f t="shared" si="6"/>
        <v>2058</v>
      </c>
    </row>
    <row r="201" spans="1:14" ht="38.25">
      <c r="A201" s="220"/>
      <c r="B201" s="215"/>
      <c r="C201" s="215">
        <v>4360</v>
      </c>
      <c r="D201" s="215" t="s">
        <v>64</v>
      </c>
      <c r="E201" s="217">
        <v>2317</v>
      </c>
      <c r="F201" s="218">
        <v>2317</v>
      </c>
      <c r="G201" s="218"/>
      <c r="H201" s="218"/>
      <c r="I201" s="218"/>
      <c r="J201" s="218"/>
      <c r="K201" s="218"/>
      <c r="L201" s="219"/>
      <c r="N201" s="127">
        <f t="shared" si="6"/>
        <v>2317</v>
      </c>
    </row>
    <row r="202" spans="1:14" ht="38.25">
      <c r="A202" s="220"/>
      <c r="B202" s="215"/>
      <c r="C202" s="215">
        <v>4370</v>
      </c>
      <c r="D202" s="215" t="s">
        <v>54</v>
      </c>
      <c r="E202" s="217">
        <v>1029</v>
      </c>
      <c r="F202" s="218">
        <v>1029</v>
      </c>
      <c r="G202" s="218"/>
      <c r="H202" s="218"/>
      <c r="I202" s="218"/>
      <c r="J202" s="218"/>
      <c r="K202" s="218"/>
      <c r="L202" s="219"/>
      <c r="N202" s="127">
        <f t="shared" si="6"/>
        <v>1029</v>
      </c>
    </row>
    <row r="203" spans="1:14" ht="12.75">
      <c r="A203" s="220"/>
      <c r="B203" s="215"/>
      <c r="C203" s="215">
        <v>4410</v>
      </c>
      <c r="D203" s="215" t="s">
        <v>55</v>
      </c>
      <c r="E203" s="217">
        <v>2794</v>
      </c>
      <c r="F203" s="218">
        <v>2794</v>
      </c>
      <c r="G203" s="218"/>
      <c r="H203" s="218"/>
      <c r="I203" s="218"/>
      <c r="J203" s="218"/>
      <c r="K203" s="218"/>
      <c r="L203" s="219"/>
      <c r="N203" s="127">
        <f t="shared" si="6"/>
        <v>2794</v>
      </c>
    </row>
    <row r="204" spans="1:14" ht="25.5">
      <c r="A204" s="220"/>
      <c r="B204" s="215"/>
      <c r="C204" s="215">
        <v>4430</v>
      </c>
      <c r="D204" s="215" t="s">
        <v>100</v>
      </c>
      <c r="E204" s="217">
        <v>2058</v>
      </c>
      <c r="F204" s="218">
        <v>2058</v>
      </c>
      <c r="G204" s="218"/>
      <c r="H204" s="218"/>
      <c r="I204" s="218"/>
      <c r="J204" s="218"/>
      <c r="K204" s="218"/>
      <c r="L204" s="219"/>
      <c r="N204" s="127">
        <f t="shared" si="6"/>
        <v>2058</v>
      </c>
    </row>
    <row r="205" spans="1:14" ht="12.75">
      <c r="A205" s="220"/>
      <c r="B205" s="215"/>
      <c r="C205" s="215">
        <v>4440</v>
      </c>
      <c r="D205" s="215" t="s">
        <v>66</v>
      </c>
      <c r="E205" s="217">
        <v>43411</v>
      </c>
      <c r="F205" s="218">
        <v>43411</v>
      </c>
      <c r="G205" s="218"/>
      <c r="H205" s="218"/>
      <c r="I205" s="218"/>
      <c r="J205" s="218"/>
      <c r="K205" s="218"/>
      <c r="L205" s="219"/>
      <c r="N205" s="127">
        <f t="shared" si="6"/>
        <v>43411</v>
      </c>
    </row>
    <row r="206" spans="1:14" ht="38.25">
      <c r="A206" s="220"/>
      <c r="B206" s="215"/>
      <c r="C206" s="215">
        <v>4700</v>
      </c>
      <c r="D206" s="215" t="s">
        <v>67</v>
      </c>
      <c r="E206" s="217">
        <v>200</v>
      </c>
      <c r="F206" s="218">
        <v>200</v>
      </c>
      <c r="G206" s="218"/>
      <c r="H206" s="218"/>
      <c r="I206" s="218"/>
      <c r="J206" s="218"/>
      <c r="K206" s="218"/>
      <c r="L206" s="219"/>
      <c r="N206" s="127">
        <f t="shared" si="6"/>
        <v>200</v>
      </c>
    </row>
    <row r="207" spans="1:14" ht="38.25">
      <c r="A207" s="220"/>
      <c r="B207" s="215"/>
      <c r="C207" s="215">
        <v>4740</v>
      </c>
      <c r="D207" s="215" t="s">
        <v>56</v>
      </c>
      <c r="E207" s="217">
        <v>1543</v>
      </c>
      <c r="F207" s="218">
        <v>1543</v>
      </c>
      <c r="G207" s="218"/>
      <c r="H207" s="218"/>
      <c r="I207" s="218"/>
      <c r="J207" s="218"/>
      <c r="K207" s="218"/>
      <c r="L207" s="219"/>
      <c r="N207" s="127">
        <f t="shared" si="6"/>
        <v>1543</v>
      </c>
    </row>
    <row r="208" spans="1:14" ht="25.5" customHeight="1">
      <c r="A208" s="220"/>
      <c r="B208" s="215"/>
      <c r="C208" s="215">
        <v>4750</v>
      </c>
      <c r="D208" s="215" t="s">
        <v>68</v>
      </c>
      <c r="E208" s="217">
        <v>1647</v>
      </c>
      <c r="F208" s="218">
        <v>1647</v>
      </c>
      <c r="G208" s="218"/>
      <c r="H208" s="218"/>
      <c r="I208" s="218"/>
      <c r="J208" s="218"/>
      <c r="K208" s="218"/>
      <c r="L208" s="219"/>
      <c r="N208" s="127">
        <f t="shared" si="6"/>
        <v>1647</v>
      </c>
    </row>
    <row r="209" spans="1:14" ht="12.75" customHeight="1" hidden="1">
      <c r="A209" s="220"/>
      <c r="B209" s="215"/>
      <c r="C209" s="215"/>
      <c r="D209" s="215"/>
      <c r="E209" s="217"/>
      <c r="F209" s="218"/>
      <c r="G209" s="218"/>
      <c r="H209" s="218"/>
      <c r="I209" s="218"/>
      <c r="J209" s="218"/>
      <c r="K209" s="218"/>
      <c r="L209" s="219"/>
      <c r="N209" s="127">
        <f t="shared" si="6"/>
        <v>0</v>
      </c>
    </row>
    <row r="210" spans="1:14" ht="12.75" customHeight="1" hidden="1">
      <c r="A210" s="220"/>
      <c r="B210" s="215"/>
      <c r="C210" s="215"/>
      <c r="D210" s="215"/>
      <c r="E210" s="217"/>
      <c r="F210" s="218"/>
      <c r="G210" s="218"/>
      <c r="H210" s="218"/>
      <c r="I210" s="218"/>
      <c r="J210" s="218"/>
      <c r="K210" s="218"/>
      <c r="L210" s="219"/>
      <c r="N210" s="127">
        <f t="shared" si="6"/>
        <v>0</v>
      </c>
    </row>
    <row r="211" spans="1:14" ht="12.75">
      <c r="A211" s="225"/>
      <c r="B211" s="226"/>
      <c r="C211" s="226"/>
      <c r="D211" s="232" t="s">
        <v>101</v>
      </c>
      <c r="E211" s="233">
        <f>SUM(E212:E232)</f>
        <v>682574</v>
      </c>
      <c r="F211" s="233">
        <f>SUM(F212:F232)</f>
        <v>682574</v>
      </c>
      <c r="G211" s="233">
        <f>SUM(G212:G232)</f>
        <v>433702</v>
      </c>
      <c r="H211" s="233">
        <f>SUM(H212:H232)</f>
        <v>82402</v>
      </c>
      <c r="I211" s="218"/>
      <c r="J211" s="218"/>
      <c r="K211" s="218"/>
      <c r="L211" s="219"/>
      <c r="N211" s="127">
        <f aca="true" t="shared" si="9" ref="N211:N271">SUM(F211+L211)</f>
        <v>682574</v>
      </c>
    </row>
    <row r="212" spans="1:14" ht="27" customHeight="1">
      <c r="A212" s="220"/>
      <c r="B212" s="215"/>
      <c r="C212" s="215">
        <v>3020</v>
      </c>
      <c r="D212" s="215" t="s">
        <v>94</v>
      </c>
      <c r="E212" s="217">
        <v>32628</v>
      </c>
      <c r="F212" s="218">
        <v>32628</v>
      </c>
      <c r="G212" s="218"/>
      <c r="H212" s="218"/>
      <c r="I212" s="218"/>
      <c r="J212" s="218"/>
      <c r="K212" s="218"/>
      <c r="L212" s="219"/>
      <c r="N212" s="127">
        <f t="shared" si="9"/>
        <v>32628</v>
      </c>
    </row>
    <row r="213" spans="1:14" ht="25.5">
      <c r="A213" s="220"/>
      <c r="B213" s="215"/>
      <c r="C213" s="215">
        <v>4010</v>
      </c>
      <c r="D213" s="215" t="s">
        <v>47</v>
      </c>
      <c r="E213" s="217">
        <v>402042</v>
      </c>
      <c r="F213" s="217">
        <v>402042</v>
      </c>
      <c r="G213" s="217">
        <v>402042</v>
      </c>
      <c r="H213" s="218"/>
      <c r="I213" s="218"/>
      <c r="J213" s="218"/>
      <c r="K213" s="218"/>
      <c r="L213" s="219"/>
      <c r="N213" s="127">
        <f t="shared" si="9"/>
        <v>402042</v>
      </c>
    </row>
    <row r="214" spans="1:14" ht="12.75">
      <c r="A214" s="220"/>
      <c r="B214" s="215"/>
      <c r="C214" s="215">
        <v>4040</v>
      </c>
      <c r="D214" s="215" t="s">
        <v>48</v>
      </c>
      <c r="E214" s="217">
        <v>31660</v>
      </c>
      <c r="F214" s="218">
        <v>31660</v>
      </c>
      <c r="G214" s="218">
        <v>31660</v>
      </c>
      <c r="H214" s="218"/>
      <c r="I214" s="218"/>
      <c r="J214" s="218"/>
      <c r="K214" s="218"/>
      <c r="L214" s="219"/>
      <c r="N214" s="127">
        <f t="shared" si="9"/>
        <v>31660</v>
      </c>
    </row>
    <row r="215" spans="1:14" ht="25.5">
      <c r="A215" s="220"/>
      <c r="B215" s="215"/>
      <c r="C215" s="215">
        <v>4110</v>
      </c>
      <c r="D215" s="215" t="s">
        <v>59</v>
      </c>
      <c r="E215" s="217">
        <v>70976</v>
      </c>
      <c r="F215" s="218">
        <v>70976</v>
      </c>
      <c r="G215" s="218"/>
      <c r="H215" s="218">
        <v>70976</v>
      </c>
      <c r="I215" s="218"/>
      <c r="J215" s="218"/>
      <c r="K215" s="218"/>
      <c r="L215" s="219"/>
      <c r="N215" s="127">
        <f t="shared" si="9"/>
        <v>70976</v>
      </c>
    </row>
    <row r="216" spans="1:14" ht="12.75">
      <c r="A216" s="220"/>
      <c r="B216" s="215"/>
      <c r="C216" s="215">
        <v>4120</v>
      </c>
      <c r="D216" s="215" t="s">
        <v>60</v>
      </c>
      <c r="E216" s="217">
        <v>11426</v>
      </c>
      <c r="F216" s="218">
        <v>11426</v>
      </c>
      <c r="G216" s="218"/>
      <c r="H216" s="218">
        <v>11426</v>
      </c>
      <c r="I216" s="218"/>
      <c r="J216" s="218"/>
      <c r="K216" s="218"/>
      <c r="L216" s="219"/>
      <c r="N216" s="127">
        <f t="shared" si="9"/>
        <v>11426</v>
      </c>
    </row>
    <row r="217" spans="1:14" ht="12.75">
      <c r="A217" s="220"/>
      <c r="B217" s="215"/>
      <c r="C217" s="215">
        <v>4210</v>
      </c>
      <c r="D217" s="215" t="s">
        <v>17</v>
      </c>
      <c r="E217" s="217">
        <v>72571</v>
      </c>
      <c r="F217" s="218">
        <v>72571</v>
      </c>
      <c r="G217" s="218"/>
      <c r="H217" s="218"/>
      <c r="I217" s="218"/>
      <c r="J217" s="218"/>
      <c r="K217" s="218"/>
      <c r="L217" s="219"/>
      <c r="N217" s="127">
        <f t="shared" si="9"/>
        <v>72571</v>
      </c>
    </row>
    <row r="218" spans="1:14" ht="25.5">
      <c r="A218" s="220"/>
      <c r="B218" s="215"/>
      <c r="C218" s="215">
        <v>4240</v>
      </c>
      <c r="D218" s="215" t="s">
        <v>95</v>
      </c>
      <c r="E218" s="217">
        <v>1070</v>
      </c>
      <c r="F218" s="218">
        <v>1070</v>
      </c>
      <c r="G218" s="218"/>
      <c r="H218" s="218"/>
      <c r="I218" s="218"/>
      <c r="J218" s="218"/>
      <c r="K218" s="218"/>
      <c r="L218" s="219"/>
      <c r="N218" s="127">
        <f t="shared" si="9"/>
        <v>1070</v>
      </c>
    </row>
    <row r="219" spans="1:14" ht="12.75">
      <c r="A219" s="220"/>
      <c r="B219" s="215"/>
      <c r="C219" s="215">
        <v>4260</v>
      </c>
      <c r="D219" s="215" t="s">
        <v>62</v>
      </c>
      <c r="E219" s="217">
        <v>6500</v>
      </c>
      <c r="F219" s="218">
        <v>6500</v>
      </c>
      <c r="G219" s="218"/>
      <c r="H219" s="218"/>
      <c r="I219" s="218"/>
      <c r="J219" s="218"/>
      <c r="K219" s="218"/>
      <c r="L219" s="219"/>
      <c r="N219" s="127">
        <f t="shared" si="9"/>
        <v>6500</v>
      </c>
    </row>
    <row r="220" spans="1:14" ht="12.75">
      <c r="A220" s="220"/>
      <c r="B220" s="215"/>
      <c r="C220" s="215">
        <v>4270</v>
      </c>
      <c r="D220" s="215" t="s">
        <v>34</v>
      </c>
      <c r="E220" s="217">
        <v>11000</v>
      </c>
      <c r="F220" s="218">
        <v>11000</v>
      </c>
      <c r="G220" s="218"/>
      <c r="H220" s="218"/>
      <c r="I220" s="218"/>
      <c r="J220" s="218"/>
      <c r="K220" s="218"/>
      <c r="L220" s="219"/>
      <c r="N220" s="127">
        <f t="shared" si="9"/>
        <v>11000</v>
      </c>
    </row>
    <row r="221" spans="1:14" ht="48" customHeight="1">
      <c r="A221" s="220"/>
      <c r="B221" s="215"/>
      <c r="C221" s="215"/>
      <c r="D221" s="235" t="s">
        <v>102</v>
      </c>
      <c r="E221" s="217"/>
      <c r="F221" s="218"/>
      <c r="G221" s="218"/>
      <c r="H221" s="218"/>
      <c r="I221" s="218"/>
      <c r="J221" s="218"/>
      <c r="K221" s="218"/>
      <c r="L221" s="219"/>
      <c r="N221" s="127">
        <f t="shared" si="9"/>
        <v>0</v>
      </c>
    </row>
    <row r="222" spans="1:14" ht="12.75">
      <c r="A222" s="220"/>
      <c r="B222" s="215"/>
      <c r="C222" s="215">
        <v>4280</v>
      </c>
      <c r="D222" s="215" t="s">
        <v>78</v>
      </c>
      <c r="E222" s="217">
        <v>700</v>
      </c>
      <c r="F222" s="218">
        <v>700</v>
      </c>
      <c r="G222" s="218"/>
      <c r="H222" s="218"/>
      <c r="I222" s="218"/>
      <c r="J222" s="218"/>
      <c r="K222" s="218"/>
      <c r="L222" s="219"/>
      <c r="N222" s="127">
        <f t="shared" si="9"/>
        <v>700</v>
      </c>
    </row>
    <row r="223" spans="1:14" ht="12.75">
      <c r="A223" s="220"/>
      <c r="B223" s="215"/>
      <c r="C223" s="215">
        <v>4300</v>
      </c>
      <c r="D223" s="215" t="s">
        <v>3</v>
      </c>
      <c r="E223" s="217">
        <v>5258</v>
      </c>
      <c r="F223" s="218">
        <v>5258</v>
      </c>
      <c r="G223" s="218"/>
      <c r="H223" s="218"/>
      <c r="I223" s="218"/>
      <c r="J223" s="218"/>
      <c r="K223" s="218"/>
      <c r="L223" s="219"/>
      <c r="N223" s="127">
        <f t="shared" si="9"/>
        <v>5258</v>
      </c>
    </row>
    <row r="224" spans="1:14" ht="25.5" customHeight="1">
      <c r="A224" s="220"/>
      <c r="B224" s="215"/>
      <c r="C224" s="215">
        <v>4350</v>
      </c>
      <c r="D224" s="215" t="s">
        <v>63</v>
      </c>
      <c r="E224" s="217">
        <v>2000</v>
      </c>
      <c r="F224" s="218">
        <v>2000</v>
      </c>
      <c r="G224" s="218"/>
      <c r="H224" s="218"/>
      <c r="I224" s="218"/>
      <c r="J224" s="218"/>
      <c r="K224" s="218"/>
      <c r="L224" s="219"/>
      <c r="N224" s="127">
        <f t="shared" si="9"/>
        <v>2000</v>
      </c>
    </row>
    <row r="225" spans="1:14" ht="38.25">
      <c r="A225" s="220"/>
      <c r="B225" s="215"/>
      <c r="C225" s="215">
        <v>4360</v>
      </c>
      <c r="D225" s="215" t="s">
        <v>64</v>
      </c>
      <c r="E225" s="217">
        <v>1550</v>
      </c>
      <c r="F225" s="218">
        <v>1550</v>
      </c>
      <c r="G225" s="218"/>
      <c r="H225" s="218"/>
      <c r="I225" s="218"/>
      <c r="J225" s="218"/>
      <c r="K225" s="218"/>
      <c r="L225" s="219"/>
      <c r="N225" s="127">
        <f t="shared" si="9"/>
        <v>1550</v>
      </c>
    </row>
    <row r="226" spans="1:14" ht="38.25">
      <c r="A226" s="220"/>
      <c r="B226" s="215"/>
      <c r="C226" s="215">
        <v>4370</v>
      </c>
      <c r="D226" s="215" t="s">
        <v>54</v>
      </c>
      <c r="E226" s="217">
        <v>1250</v>
      </c>
      <c r="F226" s="218">
        <v>1250</v>
      </c>
      <c r="G226" s="218"/>
      <c r="H226" s="218"/>
      <c r="I226" s="218"/>
      <c r="J226" s="218"/>
      <c r="K226" s="218"/>
      <c r="L226" s="219"/>
      <c r="N226" s="127">
        <f t="shared" si="9"/>
        <v>1250</v>
      </c>
    </row>
    <row r="227" spans="1:14" ht="12.75">
      <c r="A227" s="220"/>
      <c r="B227" s="215"/>
      <c r="C227" s="215">
        <v>4410</v>
      </c>
      <c r="D227" s="215" t="s">
        <v>55</v>
      </c>
      <c r="E227" s="217">
        <v>2000</v>
      </c>
      <c r="F227" s="218">
        <v>2000</v>
      </c>
      <c r="G227" s="218"/>
      <c r="H227" s="218"/>
      <c r="I227" s="218"/>
      <c r="J227" s="218"/>
      <c r="K227" s="218"/>
      <c r="L227" s="219"/>
      <c r="N227" s="127">
        <f t="shared" si="9"/>
        <v>2000</v>
      </c>
    </row>
    <row r="228" spans="1:14" ht="25.5">
      <c r="A228" s="220"/>
      <c r="B228" s="215"/>
      <c r="C228" s="215">
        <v>4430</v>
      </c>
      <c r="D228" s="215" t="s">
        <v>100</v>
      </c>
      <c r="E228" s="217">
        <v>650</v>
      </c>
      <c r="F228" s="218">
        <v>650</v>
      </c>
      <c r="G228" s="218"/>
      <c r="H228" s="218"/>
      <c r="I228" s="218"/>
      <c r="J228" s="218"/>
      <c r="K228" s="218"/>
      <c r="L228" s="219"/>
      <c r="N228" s="127">
        <f t="shared" si="9"/>
        <v>650</v>
      </c>
    </row>
    <row r="229" spans="1:14" ht="12.75">
      <c r="A229" s="220"/>
      <c r="B229" s="215"/>
      <c r="C229" s="215">
        <v>4440</v>
      </c>
      <c r="D229" s="215" t="s">
        <v>66</v>
      </c>
      <c r="E229" s="217">
        <v>27893</v>
      </c>
      <c r="F229" s="218">
        <v>27893</v>
      </c>
      <c r="G229" s="218"/>
      <c r="H229" s="218"/>
      <c r="I229" s="218"/>
      <c r="J229" s="218"/>
      <c r="K229" s="218"/>
      <c r="L229" s="219"/>
      <c r="N229" s="127">
        <f t="shared" si="9"/>
        <v>27893</v>
      </c>
    </row>
    <row r="230" spans="1:14" ht="38.25">
      <c r="A230" s="220"/>
      <c r="B230" s="215"/>
      <c r="C230" s="215">
        <v>4700</v>
      </c>
      <c r="D230" s="215" t="s">
        <v>67</v>
      </c>
      <c r="E230" s="217">
        <v>200</v>
      </c>
      <c r="F230" s="218">
        <v>200</v>
      </c>
      <c r="G230" s="218"/>
      <c r="H230" s="218"/>
      <c r="I230" s="218"/>
      <c r="J230" s="218"/>
      <c r="K230" s="218"/>
      <c r="L230" s="219"/>
      <c r="N230" s="127">
        <f t="shared" si="9"/>
        <v>200</v>
      </c>
    </row>
    <row r="231" spans="1:14" ht="38.25">
      <c r="A231" s="220"/>
      <c r="B231" s="215"/>
      <c r="C231" s="215">
        <v>4740</v>
      </c>
      <c r="D231" s="215" t="s">
        <v>56</v>
      </c>
      <c r="E231" s="217">
        <v>700</v>
      </c>
      <c r="F231" s="218">
        <v>700</v>
      </c>
      <c r="G231" s="218"/>
      <c r="H231" s="218"/>
      <c r="I231" s="218"/>
      <c r="J231" s="218"/>
      <c r="K231" s="218"/>
      <c r="L231" s="219"/>
      <c r="N231" s="127">
        <f t="shared" si="9"/>
        <v>700</v>
      </c>
    </row>
    <row r="232" spans="1:14" ht="29.25" customHeight="1">
      <c r="A232" s="220"/>
      <c r="B232" s="215"/>
      <c r="C232" s="215">
        <v>4750</v>
      </c>
      <c r="D232" s="215" t="s">
        <v>68</v>
      </c>
      <c r="E232" s="217">
        <v>500</v>
      </c>
      <c r="F232" s="218">
        <v>500</v>
      </c>
      <c r="G232" s="218"/>
      <c r="H232" s="218"/>
      <c r="I232" s="218"/>
      <c r="J232" s="218"/>
      <c r="K232" s="218"/>
      <c r="L232" s="219"/>
      <c r="N232" s="127">
        <f t="shared" si="9"/>
        <v>500</v>
      </c>
    </row>
    <row r="233" spans="1:14" ht="12.75">
      <c r="A233" s="225"/>
      <c r="B233" s="226"/>
      <c r="C233" s="226"/>
      <c r="D233" s="232" t="s">
        <v>103</v>
      </c>
      <c r="E233" s="233">
        <f>SUM(E234:E262)</f>
        <v>645565</v>
      </c>
      <c r="F233" s="233">
        <f>SUM(F234:F262)</f>
        <v>645565</v>
      </c>
      <c r="G233" s="233">
        <f>SUM(G234:G262)</f>
        <v>434163</v>
      </c>
      <c r="H233" s="233">
        <f>SUM(H234:H262)</f>
        <v>76717</v>
      </c>
      <c r="I233" s="218"/>
      <c r="J233" s="218"/>
      <c r="K233" s="218"/>
      <c r="L233" s="219"/>
      <c r="N233" s="127">
        <f t="shared" si="9"/>
        <v>645565</v>
      </c>
    </row>
    <row r="234" spans="1:14" ht="25.5">
      <c r="A234" s="220"/>
      <c r="B234" s="215"/>
      <c r="C234" s="215">
        <v>3020</v>
      </c>
      <c r="D234" s="215" t="s">
        <v>94</v>
      </c>
      <c r="E234" s="217">
        <v>33798</v>
      </c>
      <c r="F234" s="218">
        <v>33798</v>
      </c>
      <c r="G234" s="218"/>
      <c r="H234" s="218"/>
      <c r="I234" s="218"/>
      <c r="J234" s="218"/>
      <c r="K234" s="218"/>
      <c r="L234" s="219"/>
      <c r="N234" s="127">
        <f t="shared" si="9"/>
        <v>33798</v>
      </c>
    </row>
    <row r="235" spans="1:14" ht="25.5">
      <c r="A235" s="220"/>
      <c r="B235" s="215"/>
      <c r="C235" s="215">
        <v>4010</v>
      </c>
      <c r="D235" s="215" t="s">
        <v>47</v>
      </c>
      <c r="E235" s="217">
        <v>401185</v>
      </c>
      <c r="F235" s="217">
        <v>401185</v>
      </c>
      <c r="G235" s="217">
        <v>401185</v>
      </c>
      <c r="H235" s="218"/>
      <c r="I235" s="218"/>
      <c r="J235" s="218"/>
      <c r="K235" s="218"/>
      <c r="L235" s="219"/>
      <c r="N235" s="127">
        <f t="shared" si="9"/>
        <v>401185</v>
      </c>
    </row>
    <row r="236" spans="1:14" ht="12.75">
      <c r="A236" s="220"/>
      <c r="B236" s="215"/>
      <c r="C236" s="215">
        <v>4040</v>
      </c>
      <c r="D236" s="215" t="s">
        <v>48</v>
      </c>
      <c r="E236" s="217">
        <v>32978</v>
      </c>
      <c r="F236" s="218">
        <v>32978</v>
      </c>
      <c r="G236" s="218">
        <v>32978</v>
      </c>
      <c r="H236" s="218"/>
      <c r="I236" s="218"/>
      <c r="J236" s="218"/>
      <c r="K236" s="218"/>
      <c r="L236" s="219"/>
      <c r="N236" s="127">
        <f t="shared" si="9"/>
        <v>32978</v>
      </c>
    </row>
    <row r="237" spans="1:14" ht="25.5">
      <c r="A237" s="220"/>
      <c r="B237" s="215"/>
      <c r="C237" s="215">
        <v>4110</v>
      </c>
      <c r="D237" s="215" t="s">
        <v>59</v>
      </c>
      <c r="E237" s="217">
        <v>66080</v>
      </c>
      <c r="F237" s="218">
        <v>66080</v>
      </c>
      <c r="G237" s="218"/>
      <c r="H237" s="218">
        <v>66080</v>
      </c>
      <c r="I237" s="218"/>
      <c r="J237" s="218"/>
      <c r="K237" s="218"/>
      <c r="L237" s="219"/>
      <c r="N237" s="127">
        <f t="shared" si="9"/>
        <v>66080</v>
      </c>
    </row>
    <row r="238" spans="1:14" ht="12.75">
      <c r="A238" s="220"/>
      <c r="B238" s="215"/>
      <c r="C238" s="215">
        <v>4120</v>
      </c>
      <c r="D238" s="215" t="s">
        <v>60</v>
      </c>
      <c r="E238" s="217">
        <v>10637</v>
      </c>
      <c r="F238" s="218">
        <v>10637</v>
      </c>
      <c r="G238" s="218"/>
      <c r="H238" s="218">
        <v>10637</v>
      </c>
      <c r="I238" s="218"/>
      <c r="J238" s="218"/>
      <c r="K238" s="218"/>
      <c r="L238" s="219"/>
      <c r="N238" s="127">
        <f t="shared" si="9"/>
        <v>10637</v>
      </c>
    </row>
    <row r="239" spans="1:14" ht="12.75">
      <c r="A239" s="220"/>
      <c r="B239" s="215"/>
      <c r="C239" s="215">
        <v>4210</v>
      </c>
      <c r="D239" s="215" t="s">
        <v>17</v>
      </c>
      <c r="E239" s="217">
        <v>21695</v>
      </c>
      <c r="F239" s="218">
        <v>21695</v>
      </c>
      <c r="G239" s="218"/>
      <c r="H239" s="218"/>
      <c r="I239" s="218"/>
      <c r="J239" s="218"/>
      <c r="K239" s="218"/>
      <c r="L239" s="219"/>
      <c r="N239" s="127">
        <f t="shared" si="9"/>
        <v>21695</v>
      </c>
    </row>
    <row r="240" spans="1:14" ht="12.75">
      <c r="A240" s="220"/>
      <c r="B240" s="215"/>
      <c r="C240" s="215">
        <v>4217</v>
      </c>
      <c r="D240" s="215" t="s">
        <v>17</v>
      </c>
      <c r="E240" s="217">
        <v>5828</v>
      </c>
      <c r="F240" s="218">
        <v>5828</v>
      </c>
      <c r="G240" s="218"/>
      <c r="H240" s="218"/>
      <c r="I240" s="218"/>
      <c r="J240" s="218"/>
      <c r="K240" s="218"/>
      <c r="L240" s="219"/>
      <c r="N240" s="127">
        <f t="shared" si="9"/>
        <v>5828</v>
      </c>
    </row>
    <row r="241" spans="1:14" ht="12.75">
      <c r="A241" s="220"/>
      <c r="B241" s="215"/>
      <c r="C241" s="215"/>
      <c r="D241" s="215" t="s">
        <v>104</v>
      </c>
      <c r="E241" s="217"/>
      <c r="F241" s="218"/>
      <c r="G241" s="218"/>
      <c r="H241" s="218"/>
      <c r="I241" s="218"/>
      <c r="J241" s="218"/>
      <c r="K241" s="218"/>
      <c r="L241" s="219"/>
      <c r="N241" s="127">
        <f t="shared" si="9"/>
        <v>0</v>
      </c>
    </row>
    <row r="242" spans="1:14" ht="12.75">
      <c r="A242" s="220"/>
      <c r="B242" s="215"/>
      <c r="C242" s="215"/>
      <c r="D242" s="215" t="s">
        <v>105</v>
      </c>
      <c r="E242" s="217"/>
      <c r="F242" s="218"/>
      <c r="G242" s="218"/>
      <c r="H242" s="218"/>
      <c r="I242" s="218"/>
      <c r="J242" s="218"/>
      <c r="K242" s="218"/>
      <c r="L242" s="219"/>
      <c r="N242" s="127">
        <f t="shared" si="9"/>
        <v>0</v>
      </c>
    </row>
    <row r="243" spans="1:14" ht="25.5">
      <c r="A243" s="220"/>
      <c r="B243" s="215"/>
      <c r="C243" s="215">
        <v>4240</v>
      </c>
      <c r="D243" s="215" t="s">
        <v>95</v>
      </c>
      <c r="E243" s="217">
        <v>1235</v>
      </c>
      <c r="F243" s="218">
        <v>1235</v>
      </c>
      <c r="G243" s="218"/>
      <c r="H243" s="218"/>
      <c r="I243" s="218"/>
      <c r="J243" s="218"/>
      <c r="K243" s="218"/>
      <c r="L243" s="219"/>
      <c r="N243" s="127">
        <f t="shared" si="9"/>
        <v>1235</v>
      </c>
    </row>
    <row r="244" spans="1:14" ht="12.75">
      <c r="A244" s="220"/>
      <c r="B244" s="215"/>
      <c r="C244" s="215">
        <v>4260</v>
      </c>
      <c r="D244" s="215" t="s">
        <v>62</v>
      </c>
      <c r="E244" s="217">
        <v>4200</v>
      </c>
      <c r="F244" s="218">
        <v>4200</v>
      </c>
      <c r="G244" s="218"/>
      <c r="H244" s="218"/>
      <c r="I244" s="218"/>
      <c r="J244" s="218"/>
      <c r="K244" s="218"/>
      <c r="L244" s="219"/>
      <c r="N244" s="127">
        <f t="shared" si="9"/>
        <v>4200</v>
      </c>
    </row>
    <row r="245" spans="1:14" ht="12.75">
      <c r="A245" s="220"/>
      <c r="B245" s="215"/>
      <c r="C245" s="215">
        <v>4270</v>
      </c>
      <c r="D245" s="215" t="s">
        <v>34</v>
      </c>
      <c r="E245" s="217">
        <v>2800</v>
      </c>
      <c r="F245" s="218">
        <v>2800</v>
      </c>
      <c r="G245" s="218"/>
      <c r="H245" s="218"/>
      <c r="I245" s="218"/>
      <c r="J245" s="218"/>
      <c r="K245" s="218"/>
      <c r="L245" s="219"/>
      <c r="N245" s="127">
        <f t="shared" si="9"/>
        <v>2800</v>
      </c>
    </row>
    <row r="246" spans="1:14" ht="12.75">
      <c r="A246" s="220"/>
      <c r="B246" s="215"/>
      <c r="C246" s="215">
        <v>4280</v>
      </c>
      <c r="D246" s="215" t="s">
        <v>78</v>
      </c>
      <c r="E246" s="217">
        <v>300</v>
      </c>
      <c r="F246" s="218">
        <v>300</v>
      </c>
      <c r="G246" s="218"/>
      <c r="H246" s="218"/>
      <c r="I246" s="218"/>
      <c r="J246" s="218"/>
      <c r="K246" s="218"/>
      <c r="L246" s="219"/>
      <c r="N246" s="127">
        <f t="shared" si="9"/>
        <v>300</v>
      </c>
    </row>
    <row r="247" spans="1:14" ht="12.75">
      <c r="A247" s="220"/>
      <c r="B247" s="215"/>
      <c r="C247" s="215">
        <v>4300</v>
      </c>
      <c r="D247" s="215" t="s">
        <v>3</v>
      </c>
      <c r="E247" s="217">
        <v>6980</v>
      </c>
      <c r="F247" s="218">
        <v>6980</v>
      </c>
      <c r="G247" s="218"/>
      <c r="H247" s="218"/>
      <c r="I247" s="218"/>
      <c r="J247" s="218"/>
      <c r="K247" s="218"/>
      <c r="L247" s="219"/>
      <c r="N247" s="127">
        <f t="shared" si="9"/>
        <v>6980</v>
      </c>
    </row>
    <row r="248" spans="1:14" ht="12.75">
      <c r="A248" s="220"/>
      <c r="B248" s="215"/>
      <c r="C248" s="215">
        <v>4307</v>
      </c>
      <c r="D248" s="215" t="s">
        <v>106</v>
      </c>
      <c r="E248" s="217">
        <v>700</v>
      </c>
      <c r="F248" s="218">
        <v>700</v>
      </c>
      <c r="G248" s="218"/>
      <c r="H248" s="218"/>
      <c r="I248" s="218"/>
      <c r="J248" s="218"/>
      <c r="K248" s="218"/>
      <c r="L248" s="219"/>
      <c r="N248" s="127">
        <f t="shared" si="9"/>
        <v>700</v>
      </c>
    </row>
    <row r="249" spans="1:14" ht="12.75">
      <c r="A249" s="220"/>
      <c r="B249" s="215"/>
      <c r="C249" s="215"/>
      <c r="D249" s="215" t="s">
        <v>107</v>
      </c>
      <c r="E249" s="217"/>
      <c r="F249" s="218"/>
      <c r="G249" s="218"/>
      <c r="H249" s="218"/>
      <c r="I249" s="218"/>
      <c r="J249" s="218"/>
      <c r="K249" s="218"/>
      <c r="L249" s="219"/>
      <c r="N249" s="127">
        <f t="shared" si="9"/>
        <v>0</v>
      </c>
    </row>
    <row r="250" spans="1:14" ht="25.5">
      <c r="A250" s="220"/>
      <c r="B250" s="215"/>
      <c r="C250" s="215">
        <v>4350</v>
      </c>
      <c r="D250" s="215" t="s">
        <v>63</v>
      </c>
      <c r="E250" s="217">
        <v>1500</v>
      </c>
      <c r="F250" s="218">
        <v>1500</v>
      </c>
      <c r="G250" s="218"/>
      <c r="H250" s="218"/>
      <c r="I250" s="218"/>
      <c r="J250" s="218"/>
      <c r="K250" s="218"/>
      <c r="L250" s="219"/>
      <c r="N250" s="127">
        <f t="shared" si="9"/>
        <v>1500</v>
      </c>
    </row>
    <row r="251" spans="1:14" ht="38.25">
      <c r="A251" s="220"/>
      <c r="B251" s="215"/>
      <c r="C251" s="215">
        <v>4360</v>
      </c>
      <c r="D251" s="215" t="s">
        <v>64</v>
      </c>
      <c r="E251" s="217">
        <v>300</v>
      </c>
      <c r="F251" s="218">
        <v>300</v>
      </c>
      <c r="G251" s="218"/>
      <c r="H251" s="218"/>
      <c r="I251" s="218"/>
      <c r="J251" s="218"/>
      <c r="K251" s="218"/>
      <c r="L251" s="219"/>
      <c r="N251" s="127">
        <f t="shared" si="9"/>
        <v>300</v>
      </c>
    </row>
    <row r="252" spans="1:14" ht="38.25">
      <c r="A252" s="220"/>
      <c r="B252" s="215"/>
      <c r="C252" s="215">
        <v>4370</v>
      </c>
      <c r="D252" s="215" t="s">
        <v>54</v>
      </c>
      <c r="E252" s="217">
        <v>420</v>
      </c>
      <c r="F252" s="218">
        <v>420</v>
      </c>
      <c r="G252" s="218"/>
      <c r="H252" s="218"/>
      <c r="I252" s="218"/>
      <c r="J252" s="218"/>
      <c r="K252" s="218"/>
      <c r="L252" s="219"/>
      <c r="N252" s="127">
        <f t="shared" si="9"/>
        <v>420</v>
      </c>
    </row>
    <row r="253" spans="1:14" ht="12.75">
      <c r="A253" s="220"/>
      <c r="B253" s="215"/>
      <c r="C253" s="215">
        <v>4410</v>
      </c>
      <c r="D253" s="215" t="s">
        <v>55</v>
      </c>
      <c r="E253" s="217">
        <v>2058</v>
      </c>
      <c r="F253" s="218">
        <v>2058</v>
      </c>
      <c r="G253" s="218"/>
      <c r="H253" s="218"/>
      <c r="I253" s="218"/>
      <c r="J253" s="218"/>
      <c r="K253" s="218"/>
      <c r="L253" s="219"/>
      <c r="N253" s="127">
        <f t="shared" si="9"/>
        <v>2058</v>
      </c>
    </row>
    <row r="254" spans="1:14" ht="12.75">
      <c r="A254" s="220"/>
      <c r="B254" s="215"/>
      <c r="C254" s="215">
        <v>4417</v>
      </c>
      <c r="D254" s="215" t="s">
        <v>55</v>
      </c>
      <c r="E254" s="217">
        <v>1000</v>
      </c>
      <c r="F254" s="218">
        <v>1000</v>
      </c>
      <c r="G254" s="218"/>
      <c r="H254" s="218"/>
      <c r="I254" s="218"/>
      <c r="J254" s="218"/>
      <c r="K254" s="218"/>
      <c r="L254" s="219"/>
      <c r="N254" s="127">
        <f t="shared" si="9"/>
        <v>1000</v>
      </c>
    </row>
    <row r="255" spans="1:14" ht="12.75">
      <c r="A255" s="220"/>
      <c r="B255" s="215"/>
      <c r="C255" s="215"/>
      <c r="D255" s="215" t="s">
        <v>108</v>
      </c>
      <c r="E255" s="217"/>
      <c r="F255" s="218"/>
      <c r="G255" s="218"/>
      <c r="H255" s="218"/>
      <c r="I255" s="218"/>
      <c r="J255" s="218"/>
      <c r="K255" s="218"/>
      <c r="L255" s="219"/>
      <c r="N255" s="127">
        <f t="shared" si="9"/>
        <v>0</v>
      </c>
    </row>
    <row r="256" spans="1:14" ht="12.75">
      <c r="A256" s="220"/>
      <c r="B256" s="215"/>
      <c r="C256" s="215">
        <v>4427</v>
      </c>
      <c r="D256" s="215" t="s">
        <v>109</v>
      </c>
      <c r="E256" s="217">
        <v>20593</v>
      </c>
      <c r="F256" s="218">
        <v>20593</v>
      </c>
      <c r="G256" s="218"/>
      <c r="H256" s="218"/>
      <c r="I256" s="218"/>
      <c r="J256" s="218"/>
      <c r="K256" s="218"/>
      <c r="L256" s="219"/>
      <c r="N256" s="127">
        <f t="shared" si="9"/>
        <v>20593</v>
      </c>
    </row>
    <row r="257" spans="1:14" ht="12.75">
      <c r="A257" s="220"/>
      <c r="B257" s="215"/>
      <c r="C257" s="215"/>
      <c r="D257" s="215" t="s">
        <v>110</v>
      </c>
      <c r="E257" s="217"/>
      <c r="F257" s="218"/>
      <c r="G257" s="218"/>
      <c r="H257" s="218"/>
      <c r="I257" s="218"/>
      <c r="J257" s="218"/>
      <c r="K257" s="218"/>
      <c r="L257" s="219"/>
      <c r="N257" s="127">
        <f t="shared" si="9"/>
        <v>0</v>
      </c>
    </row>
    <row r="258" spans="1:14" ht="12.75">
      <c r="A258" s="220"/>
      <c r="B258" s="215"/>
      <c r="C258" s="215"/>
      <c r="D258" s="215" t="s">
        <v>111</v>
      </c>
      <c r="E258" s="217"/>
      <c r="F258" s="218"/>
      <c r="G258" s="218"/>
      <c r="H258" s="218"/>
      <c r="I258" s="218"/>
      <c r="J258" s="218"/>
      <c r="K258" s="218"/>
      <c r="L258" s="219"/>
      <c r="N258" s="127">
        <f t="shared" si="9"/>
        <v>0</v>
      </c>
    </row>
    <row r="259" spans="1:14" ht="25.5">
      <c r="A259" s="220"/>
      <c r="B259" s="215"/>
      <c r="C259" s="215">
        <v>4430</v>
      </c>
      <c r="D259" s="215" t="s">
        <v>100</v>
      </c>
      <c r="E259" s="217">
        <v>1650</v>
      </c>
      <c r="F259" s="218">
        <v>1650</v>
      </c>
      <c r="G259" s="218"/>
      <c r="H259" s="218"/>
      <c r="I259" s="218"/>
      <c r="J259" s="218"/>
      <c r="K259" s="218"/>
      <c r="L259" s="219"/>
      <c r="N259" s="127">
        <f t="shared" si="9"/>
        <v>1650</v>
      </c>
    </row>
    <row r="260" spans="1:14" ht="12.75">
      <c r="A260" s="220"/>
      <c r="B260" s="215"/>
      <c r="C260" s="215">
        <v>4440</v>
      </c>
      <c r="D260" s="215" t="s">
        <v>66</v>
      </c>
      <c r="E260" s="217">
        <v>27303</v>
      </c>
      <c r="F260" s="218">
        <v>27303</v>
      </c>
      <c r="G260" s="218"/>
      <c r="H260" s="218"/>
      <c r="I260" s="218"/>
      <c r="J260" s="218"/>
      <c r="K260" s="218"/>
      <c r="L260" s="219"/>
      <c r="N260" s="127">
        <f t="shared" si="9"/>
        <v>27303</v>
      </c>
    </row>
    <row r="261" spans="1:14" ht="38.25">
      <c r="A261" s="220"/>
      <c r="B261" s="215"/>
      <c r="C261" s="215">
        <v>4740</v>
      </c>
      <c r="D261" s="215" t="s">
        <v>56</v>
      </c>
      <c r="E261" s="217">
        <v>500</v>
      </c>
      <c r="F261" s="218">
        <v>500</v>
      </c>
      <c r="G261" s="218"/>
      <c r="H261" s="218"/>
      <c r="I261" s="218"/>
      <c r="J261" s="218"/>
      <c r="K261" s="218"/>
      <c r="L261" s="219"/>
      <c r="N261" s="127">
        <f t="shared" si="9"/>
        <v>500</v>
      </c>
    </row>
    <row r="262" spans="1:14" ht="27" customHeight="1">
      <c r="A262" s="220"/>
      <c r="B262" s="215"/>
      <c r="C262" s="215">
        <v>4750</v>
      </c>
      <c r="D262" s="215" t="s">
        <v>68</v>
      </c>
      <c r="E262" s="217">
        <v>1825</v>
      </c>
      <c r="F262" s="218">
        <v>1825</v>
      </c>
      <c r="G262" s="218"/>
      <c r="H262" s="218"/>
      <c r="I262" s="218"/>
      <c r="J262" s="218"/>
      <c r="K262" s="218"/>
      <c r="L262" s="219"/>
      <c r="N262" s="127">
        <f t="shared" si="9"/>
        <v>1825</v>
      </c>
    </row>
    <row r="263" spans="1:14" ht="25.5">
      <c r="A263" s="210"/>
      <c r="B263" s="212">
        <v>80103</v>
      </c>
      <c r="C263" s="212"/>
      <c r="D263" s="212" t="s">
        <v>112</v>
      </c>
      <c r="E263" s="213">
        <f>SUM(E264+E274)</f>
        <v>86406</v>
      </c>
      <c r="F263" s="213">
        <f>SUM(F264+F274)</f>
        <v>86406</v>
      </c>
      <c r="G263" s="213">
        <f>SUM(G264+G274)</f>
        <v>61219</v>
      </c>
      <c r="H263" s="213">
        <f>SUM(H264+H274)</f>
        <v>11975</v>
      </c>
      <c r="I263" s="218"/>
      <c r="J263" s="218"/>
      <c r="K263" s="218"/>
      <c r="L263" s="234">
        <f>SUM(L264:L272)</f>
        <v>0</v>
      </c>
      <c r="N263" s="127">
        <f t="shared" si="9"/>
        <v>86406</v>
      </c>
    </row>
    <row r="264" spans="1:14" ht="25.5" customHeight="1">
      <c r="A264" s="231"/>
      <c r="B264" s="232"/>
      <c r="C264" s="232"/>
      <c r="D264" s="232" t="s">
        <v>113</v>
      </c>
      <c r="E264" s="233">
        <f>SUM(E265:E273)</f>
        <v>34655</v>
      </c>
      <c r="F264" s="233">
        <f>SUM(F265:F273)</f>
        <v>34655</v>
      </c>
      <c r="G264" s="233">
        <f>SUM(G265:G273)</f>
        <v>24116</v>
      </c>
      <c r="H264" s="233">
        <f>SUM(H265:H273)</f>
        <v>4774</v>
      </c>
      <c r="I264" s="218"/>
      <c r="J264" s="218"/>
      <c r="K264" s="218"/>
      <c r="L264" s="234">
        <f>SUM(L265:L273)</f>
        <v>0</v>
      </c>
      <c r="N264" s="127">
        <f t="shared" si="9"/>
        <v>34655</v>
      </c>
    </row>
    <row r="265" spans="1:14" ht="25.5">
      <c r="A265" s="220"/>
      <c r="B265" s="215"/>
      <c r="C265" s="215">
        <v>3020</v>
      </c>
      <c r="D265" s="215" t="s">
        <v>94</v>
      </c>
      <c r="E265" s="217">
        <v>2887</v>
      </c>
      <c r="F265" s="218">
        <v>2887</v>
      </c>
      <c r="G265" s="218"/>
      <c r="H265" s="218"/>
      <c r="I265" s="218"/>
      <c r="J265" s="218"/>
      <c r="K265" s="218"/>
      <c r="L265" s="219"/>
      <c r="N265" s="127">
        <f t="shared" si="9"/>
        <v>2887</v>
      </c>
    </row>
    <row r="266" spans="1:14" ht="25.5">
      <c r="A266" s="220"/>
      <c r="B266" s="215"/>
      <c r="C266" s="215">
        <v>4010</v>
      </c>
      <c r="D266" s="215" t="s">
        <v>47</v>
      </c>
      <c r="E266" s="217">
        <v>20893</v>
      </c>
      <c r="F266" s="218">
        <v>20893</v>
      </c>
      <c r="G266" s="218">
        <v>20893</v>
      </c>
      <c r="H266" s="218"/>
      <c r="I266" s="218"/>
      <c r="J266" s="218"/>
      <c r="K266" s="218"/>
      <c r="L266" s="219"/>
      <c r="N266" s="127">
        <f t="shared" si="9"/>
        <v>20893</v>
      </c>
    </row>
    <row r="267" spans="1:14" ht="12.75">
      <c r="A267" s="220"/>
      <c r="B267" s="215"/>
      <c r="C267" s="215">
        <v>4040</v>
      </c>
      <c r="D267" s="215" t="s">
        <v>48</v>
      </c>
      <c r="E267" s="217">
        <v>3223</v>
      </c>
      <c r="F267" s="218">
        <v>3223</v>
      </c>
      <c r="G267" s="218">
        <v>3223</v>
      </c>
      <c r="H267" s="218"/>
      <c r="I267" s="218"/>
      <c r="J267" s="218"/>
      <c r="K267" s="218"/>
      <c r="L267" s="219"/>
      <c r="N267" s="127">
        <f t="shared" si="9"/>
        <v>3223</v>
      </c>
    </row>
    <row r="268" spans="1:14" ht="25.5">
      <c r="A268" s="220"/>
      <c r="B268" s="215"/>
      <c r="C268" s="215">
        <v>4110</v>
      </c>
      <c r="D268" s="215" t="s">
        <v>59</v>
      </c>
      <c r="E268" s="217">
        <v>4111</v>
      </c>
      <c r="F268" s="218">
        <v>4111</v>
      </c>
      <c r="G268" s="218"/>
      <c r="H268" s="218">
        <v>4111</v>
      </c>
      <c r="I268" s="218"/>
      <c r="J268" s="218"/>
      <c r="K268" s="218"/>
      <c r="L268" s="219"/>
      <c r="N268" s="127">
        <f t="shared" si="9"/>
        <v>4111</v>
      </c>
    </row>
    <row r="269" spans="1:14" ht="12.75">
      <c r="A269" s="220"/>
      <c r="B269" s="215"/>
      <c r="C269" s="215">
        <v>4120</v>
      </c>
      <c r="D269" s="215" t="s">
        <v>60</v>
      </c>
      <c r="E269" s="217">
        <v>663</v>
      </c>
      <c r="F269" s="218">
        <v>663</v>
      </c>
      <c r="G269" s="218"/>
      <c r="H269" s="218">
        <v>663</v>
      </c>
      <c r="I269" s="218"/>
      <c r="J269" s="218"/>
      <c r="K269" s="218"/>
      <c r="L269" s="219"/>
      <c r="N269" s="127">
        <f t="shared" si="9"/>
        <v>663</v>
      </c>
    </row>
    <row r="270" spans="1:14" ht="12.75">
      <c r="A270" s="220"/>
      <c r="B270" s="215"/>
      <c r="C270" s="215">
        <v>4210</v>
      </c>
      <c r="D270" s="215" t="s">
        <v>17</v>
      </c>
      <c r="E270" s="217">
        <v>350</v>
      </c>
      <c r="F270" s="218">
        <v>350</v>
      </c>
      <c r="G270" s="218"/>
      <c r="H270" s="218"/>
      <c r="I270" s="218"/>
      <c r="J270" s="218"/>
      <c r="K270" s="218"/>
      <c r="L270" s="219"/>
      <c r="N270" s="127">
        <f t="shared" si="9"/>
        <v>350</v>
      </c>
    </row>
    <row r="271" spans="1:14" ht="25.5">
      <c r="A271" s="220"/>
      <c r="B271" s="215"/>
      <c r="C271" s="215">
        <v>4240</v>
      </c>
      <c r="D271" s="215" t="s">
        <v>95</v>
      </c>
      <c r="E271" s="217">
        <v>200</v>
      </c>
      <c r="F271" s="218">
        <v>200</v>
      </c>
      <c r="G271" s="218"/>
      <c r="H271" s="218"/>
      <c r="I271" s="218"/>
      <c r="J271" s="218"/>
      <c r="K271" s="218"/>
      <c r="L271" s="219"/>
      <c r="N271" s="127">
        <f t="shared" si="9"/>
        <v>200</v>
      </c>
    </row>
    <row r="272" spans="1:14" ht="12.75">
      <c r="A272" s="220"/>
      <c r="B272" s="215"/>
      <c r="C272" s="215">
        <v>4410</v>
      </c>
      <c r="D272" s="215" t="s">
        <v>55</v>
      </c>
      <c r="E272" s="217">
        <v>150</v>
      </c>
      <c r="F272" s="218">
        <v>150</v>
      </c>
      <c r="G272" s="218"/>
      <c r="H272" s="218"/>
      <c r="I272" s="218"/>
      <c r="J272" s="218"/>
      <c r="K272" s="218"/>
      <c r="L272" s="219"/>
      <c r="N272" s="127">
        <f aca="true" t="shared" si="10" ref="N272:N334">SUM(F272+L272)</f>
        <v>150</v>
      </c>
    </row>
    <row r="273" spans="1:14" ht="12.75">
      <c r="A273" s="220"/>
      <c r="B273" s="215"/>
      <c r="C273" s="215">
        <v>4440</v>
      </c>
      <c r="D273" s="215" t="s">
        <v>66</v>
      </c>
      <c r="E273" s="217">
        <v>2178</v>
      </c>
      <c r="F273" s="218">
        <v>2178</v>
      </c>
      <c r="G273" s="218"/>
      <c r="H273" s="218"/>
      <c r="I273" s="218"/>
      <c r="J273" s="218"/>
      <c r="K273" s="218"/>
      <c r="L273" s="219"/>
      <c r="N273" s="127">
        <f t="shared" si="10"/>
        <v>2178</v>
      </c>
    </row>
    <row r="274" spans="1:14" ht="24" customHeight="1">
      <c r="A274" s="231"/>
      <c r="B274" s="232"/>
      <c r="C274" s="232"/>
      <c r="D274" s="232" t="s">
        <v>114</v>
      </c>
      <c r="E274" s="233">
        <f>SUM(E275:E284)</f>
        <v>51751</v>
      </c>
      <c r="F274" s="233">
        <f>SUM(F275:F284)</f>
        <v>51751</v>
      </c>
      <c r="G274" s="233">
        <f>SUM(G275:G284)</f>
        <v>37103</v>
      </c>
      <c r="H274" s="233">
        <f>SUM(H275:H284)</f>
        <v>7201</v>
      </c>
      <c r="I274" s="218"/>
      <c r="J274" s="218"/>
      <c r="K274" s="218"/>
      <c r="L274" s="219"/>
      <c r="N274" s="127">
        <f t="shared" si="10"/>
        <v>51751</v>
      </c>
    </row>
    <row r="275" spans="1:14" ht="25.5">
      <c r="A275" s="220"/>
      <c r="B275" s="215"/>
      <c r="C275" s="215">
        <v>3020</v>
      </c>
      <c r="D275" s="215" t="s">
        <v>94</v>
      </c>
      <c r="E275" s="217">
        <v>3645</v>
      </c>
      <c r="F275" s="218">
        <v>3645</v>
      </c>
      <c r="G275" s="218"/>
      <c r="H275" s="218"/>
      <c r="I275" s="218"/>
      <c r="J275" s="218"/>
      <c r="K275" s="218"/>
      <c r="L275" s="219"/>
      <c r="N275" s="127">
        <f t="shared" si="10"/>
        <v>3645</v>
      </c>
    </row>
    <row r="276" spans="1:14" ht="25.5">
      <c r="A276" s="220"/>
      <c r="B276" s="215"/>
      <c r="C276" s="215">
        <v>4010</v>
      </c>
      <c r="D276" s="215" t="s">
        <v>47</v>
      </c>
      <c r="E276" s="217">
        <v>34386</v>
      </c>
      <c r="F276" s="218">
        <v>34386</v>
      </c>
      <c r="G276" s="218">
        <v>34386</v>
      </c>
      <c r="H276" s="218"/>
      <c r="I276" s="218"/>
      <c r="J276" s="218"/>
      <c r="K276" s="218"/>
      <c r="L276" s="219"/>
      <c r="N276" s="127">
        <f t="shared" si="10"/>
        <v>34386</v>
      </c>
    </row>
    <row r="277" spans="1:14" ht="12.75">
      <c r="A277" s="220"/>
      <c r="B277" s="215"/>
      <c r="C277" s="215">
        <v>4040</v>
      </c>
      <c r="D277" s="215" t="s">
        <v>48</v>
      </c>
      <c r="E277" s="217">
        <v>2717</v>
      </c>
      <c r="F277" s="218">
        <v>2717</v>
      </c>
      <c r="G277" s="218">
        <v>2717</v>
      </c>
      <c r="H277" s="218"/>
      <c r="I277" s="218"/>
      <c r="J277" s="218"/>
      <c r="K277" s="218"/>
      <c r="L277" s="219"/>
      <c r="N277" s="127">
        <f t="shared" si="10"/>
        <v>2717</v>
      </c>
    </row>
    <row r="278" spans="1:14" ht="25.5">
      <c r="A278" s="220"/>
      <c r="B278" s="215"/>
      <c r="C278" s="215">
        <v>4110</v>
      </c>
      <c r="D278" s="215" t="s">
        <v>59</v>
      </c>
      <c r="E278" s="217">
        <v>6202</v>
      </c>
      <c r="F278" s="218">
        <v>6202</v>
      </c>
      <c r="G278" s="218"/>
      <c r="H278" s="218">
        <v>6202</v>
      </c>
      <c r="I278" s="218"/>
      <c r="J278" s="218"/>
      <c r="K278" s="218"/>
      <c r="L278" s="219"/>
      <c r="N278" s="127">
        <f t="shared" si="10"/>
        <v>6202</v>
      </c>
    </row>
    <row r="279" spans="1:14" ht="12.75">
      <c r="A279" s="220"/>
      <c r="B279" s="215"/>
      <c r="C279" s="215">
        <v>4120</v>
      </c>
      <c r="D279" s="215" t="s">
        <v>60</v>
      </c>
      <c r="E279" s="217">
        <v>999</v>
      </c>
      <c r="F279" s="218">
        <v>999</v>
      </c>
      <c r="G279" s="218"/>
      <c r="H279" s="218">
        <v>999</v>
      </c>
      <c r="I279" s="218"/>
      <c r="J279" s="218"/>
      <c r="K279" s="218"/>
      <c r="L279" s="219"/>
      <c r="N279" s="127">
        <f t="shared" si="10"/>
        <v>999</v>
      </c>
    </row>
    <row r="280" spans="1:14" ht="12.75">
      <c r="A280" s="220"/>
      <c r="B280" s="215"/>
      <c r="C280" s="215">
        <v>4210</v>
      </c>
      <c r="D280" s="215" t="s">
        <v>17</v>
      </c>
      <c r="E280" s="217">
        <v>1067</v>
      </c>
      <c r="F280" s="218">
        <v>1067</v>
      </c>
      <c r="G280" s="218"/>
      <c r="H280" s="218"/>
      <c r="I280" s="218"/>
      <c r="J280" s="218"/>
      <c r="K280" s="218"/>
      <c r="L280" s="219"/>
      <c r="N280" s="127">
        <f t="shared" si="10"/>
        <v>1067</v>
      </c>
    </row>
    <row r="281" spans="1:14" ht="25.5">
      <c r="A281" s="220"/>
      <c r="B281" s="215"/>
      <c r="C281" s="215">
        <v>4240</v>
      </c>
      <c r="D281" s="215" t="s">
        <v>95</v>
      </c>
      <c r="E281" s="217">
        <v>370</v>
      </c>
      <c r="F281" s="218">
        <v>370</v>
      </c>
      <c r="G281" s="218"/>
      <c r="H281" s="218"/>
      <c r="I281" s="218"/>
      <c r="J281" s="218"/>
      <c r="K281" s="218"/>
      <c r="L281" s="219"/>
      <c r="N281" s="127">
        <f t="shared" si="10"/>
        <v>370</v>
      </c>
    </row>
    <row r="282" spans="1:14" ht="12.75">
      <c r="A282" s="220"/>
      <c r="B282" s="215"/>
      <c r="C282" s="215">
        <v>4280</v>
      </c>
      <c r="D282" s="215" t="s">
        <v>78</v>
      </c>
      <c r="E282" s="217">
        <v>50</v>
      </c>
      <c r="F282" s="218">
        <v>50</v>
      </c>
      <c r="G282" s="218"/>
      <c r="H282" s="218"/>
      <c r="I282" s="218"/>
      <c r="J282" s="218"/>
      <c r="K282" s="218"/>
      <c r="L282" s="219"/>
      <c r="N282" s="127">
        <f t="shared" si="10"/>
        <v>50</v>
      </c>
    </row>
    <row r="283" spans="1:14" ht="12.75">
      <c r="A283" s="220"/>
      <c r="B283" s="215"/>
      <c r="C283" s="215">
        <v>4410</v>
      </c>
      <c r="D283" s="215" t="s">
        <v>55</v>
      </c>
      <c r="E283" s="217">
        <v>137</v>
      </c>
      <c r="F283" s="218">
        <v>137</v>
      </c>
      <c r="G283" s="218"/>
      <c r="H283" s="218"/>
      <c r="I283" s="218"/>
      <c r="J283" s="218"/>
      <c r="K283" s="218"/>
      <c r="L283" s="219"/>
      <c r="N283" s="127">
        <f t="shared" si="10"/>
        <v>137</v>
      </c>
    </row>
    <row r="284" spans="1:14" ht="12.75">
      <c r="A284" s="220"/>
      <c r="B284" s="215"/>
      <c r="C284" s="215">
        <v>4440</v>
      </c>
      <c r="D284" s="215" t="s">
        <v>66</v>
      </c>
      <c r="E284" s="217">
        <v>2178</v>
      </c>
      <c r="F284" s="218">
        <v>2178</v>
      </c>
      <c r="G284" s="218"/>
      <c r="H284" s="218"/>
      <c r="I284" s="218"/>
      <c r="J284" s="218"/>
      <c r="K284" s="218"/>
      <c r="L284" s="219"/>
      <c r="N284" s="127">
        <f t="shared" si="10"/>
        <v>2178</v>
      </c>
    </row>
    <row r="285" spans="1:14" ht="12.75">
      <c r="A285" s="210"/>
      <c r="B285" s="212">
        <v>80104</v>
      </c>
      <c r="C285" s="212"/>
      <c r="D285" s="212" t="s">
        <v>307</v>
      </c>
      <c r="E285" s="213">
        <f>SUM(E286+E310)</f>
        <v>1583899</v>
      </c>
      <c r="F285" s="213">
        <f>SUM(F286+F310)</f>
        <v>1083899</v>
      </c>
      <c r="G285" s="213">
        <f>SUM(G286+G310)</f>
        <v>685338</v>
      </c>
      <c r="H285" s="213">
        <f>SUM(H286+H310)</f>
        <v>128702</v>
      </c>
      <c r="I285" s="218"/>
      <c r="J285" s="218"/>
      <c r="K285" s="218"/>
      <c r="L285" s="214">
        <f>SUM(L286+L310)</f>
        <v>500000</v>
      </c>
      <c r="N285" s="127">
        <f t="shared" si="10"/>
        <v>1583899</v>
      </c>
    </row>
    <row r="286" spans="1:14" ht="12.75">
      <c r="A286" s="231"/>
      <c r="B286" s="232"/>
      <c r="C286" s="232"/>
      <c r="D286" s="232" t="s">
        <v>115</v>
      </c>
      <c r="E286" s="233">
        <f>SUM(E287:E309)</f>
        <v>1320585</v>
      </c>
      <c r="F286" s="233">
        <f>SUM(F287:F309)</f>
        <v>820585</v>
      </c>
      <c r="G286" s="233">
        <f>SUM(G287:G309)</f>
        <v>517237</v>
      </c>
      <c r="H286" s="233">
        <f>SUM(H287:H309)</f>
        <v>95221</v>
      </c>
      <c r="I286" s="218"/>
      <c r="J286" s="218"/>
      <c r="K286" s="218"/>
      <c r="L286" s="234">
        <f>SUM(L287:L309)</f>
        <v>500000</v>
      </c>
      <c r="N286" s="127">
        <f t="shared" si="10"/>
        <v>1320585</v>
      </c>
    </row>
    <row r="287" spans="1:14" ht="26.25" customHeight="1">
      <c r="A287" s="220"/>
      <c r="B287" s="215"/>
      <c r="C287" s="215">
        <v>3020</v>
      </c>
      <c r="D287" s="215" t="s">
        <v>94</v>
      </c>
      <c r="E287" s="217">
        <v>26000</v>
      </c>
      <c r="F287" s="218">
        <v>26000</v>
      </c>
      <c r="G287" s="218"/>
      <c r="H287" s="218"/>
      <c r="I287" s="218"/>
      <c r="J287" s="218"/>
      <c r="K287" s="218"/>
      <c r="L287" s="219"/>
      <c r="N287" s="127">
        <f t="shared" si="10"/>
        <v>26000</v>
      </c>
    </row>
    <row r="288" spans="1:14" ht="25.5">
      <c r="A288" s="220"/>
      <c r="B288" s="215"/>
      <c r="C288" s="215">
        <v>4010</v>
      </c>
      <c r="D288" s="215" t="s">
        <v>47</v>
      </c>
      <c r="E288" s="217">
        <v>477238</v>
      </c>
      <c r="F288" s="217">
        <v>477238</v>
      </c>
      <c r="G288" s="217">
        <v>477238</v>
      </c>
      <c r="H288" s="218"/>
      <c r="I288" s="218"/>
      <c r="J288" s="218"/>
      <c r="K288" s="218"/>
      <c r="L288" s="219"/>
      <c r="N288" s="127">
        <f t="shared" si="10"/>
        <v>477238</v>
      </c>
    </row>
    <row r="289" spans="1:14" ht="12.75">
      <c r="A289" s="220"/>
      <c r="B289" s="215"/>
      <c r="C289" s="215">
        <v>4040</v>
      </c>
      <c r="D289" s="215" t="s">
        <v>48</v>
      </c>
      <c r="E289" s="217">
        <v>35804</v>
      </c>
      <c r="F289" s="217">
        <v>35804</v>
      </c>
      <c r="G289" s="217">
        <v>35804</v>
      </c>
      <c r="H289" s="218"/>
      <c r="I289" s="218"/>
      <c r="J289" s="218"/>
      <c r="K289" s="218"/>
      <c r="L289" s="219"/>
      <c r="N289" s="127">
        <f t="shared" si="10"/>
        <v>35804</v>
      </c>
    </row>
    <row r="290" spans="1:14" ht="25.5">
      <c r="A290" s="220"/>
      <c r="B290" s="215"/>
      <c r="C290" s="215">
        <v>4110</v>
      </c>
      <c r="D290" s="215" t="s">
        <v>59</v>
      </c>
      <c r="E290" s="217">
        <v>82042</v>
      </c>
      <c r="F290" s="217">
        <v>82042</v>
      </c>
      <c r="G290" s="218"/>
      <c r="H290" s="217">
        <v>82042</v>
      </c>
      <c r="I290" s="218"/>
      <c r="J290" s="218"/>
      <c r="K290" s="218"/>
      <c r="L290" s="219"/>
      <c r="N290" s="127">
        <f t="shared" si="10"/>
        <v>82042</v>
      </c>
    </row>
    <row r="291" spans="1:14" ht="12.75">
      <c r="A291" s="220"/>
      <c r="B291" s="215"/>
      <c r="C291" s="215">
        <v>4120</v>
      </c>
      <c r="D291" s="215" t="s">
        <v>60</v>
      </c>
      <c r="E291" s="217">
        <v>13179</v>
      </c>
      <c r="F291" s="217">
        <v>13179</v>
      </c>
      <c r="G291" s="218"/>
      <c r="H291" s="217">
        <v>13179</v>
      </c>
      <c r="I291" s="218"/>
      <c r="J291" s="218"/>
      <c r="K291" s="218"/>
      <c r="L291" s="219"/>
      <c r="N291" s="127">
        <f t="shared" si="10"/>
        <v>13179</v>
      </c>
    </row>
    <row r="292" spans="1:14" ht="12.75">
      <c r="A292" s="220"/>
      <c r="B292" s="215"/>
      <c r="C292" s="215">
        <v>4170</v>
      </c>
      <c r="D292" s="215" t="s">
        <v>61</v>
      </c>
      <c r="E292" s="217">
        <v>4195</v>
      </c>
      <c r="F292" s="218">
        <v>4195</v>
      </c>
      <c r="G292" s="218">
        <v>4195</v>
      </c>
      <c r="H292" s="218"/>
      <c r="I292" s="218"/>
      <c r="J292" s="218"/>
      <c r="K292" s="218"/>
      <c r="L292" s="219"/>
      <c r="N292" s="127">
        <f t="shared" si="10"/>
        <v>4195</v>
      </c>
    </row>
    <row r="293" spans="1:14" ht="12.75">
      <c r="A293" s="220"/>
      <c r="B293" s="215"/>
      <c r="C293" s="215">
        <v>4210</v>
      </c>
      <c r="D293" s="215" t="s">
        <v>17</v>
      </c>
      <c r="E293" s="217">
        <v>69288</v>
      </c>
      <c r="F293" s="218">
        <v>69288</v>
      </c>
      <c r="G293" s="218"/>
      <c r="H293" s="218"/>
      <c r="I293" s="218"/>
      <c r="J293" s="218"/>
      <c r="K293" s="218"/>
      <c r="L293" s="219"/>
      <c r="N293" s="127">
        <f t="shared" si="10"/>
        <v>69288</v>
      </c>
    </row>
    <row r="294" spans="1:14" ht="12.75">
      <c r="A294" s="220"/>
      <c r="B294" s="215"/>
      <c r="C294" s="215">
        <v>4220</v>
      </c>
      <c r="D294" s="215" t="s">
        <v>116</v>
      </c>
      <c r="E294" s="217">
        <v>46305</v>
      </c>
      <c r="F294" s="218">
        <v>46305</v>
      </c>
      <c r="G294" s="218"/>
      <c r="H294" s="218"/>
      <c r="I294" s="218"/>
      <c r="J294" s="218"/>
      <c r="K294" s="218"/>
      <c r="L294" s="219"/>
      <c r="N294" s="127">
        <f t="shared" si="10"/>
        <v>46305</v>
      </c>
    </row>
    <row r="295" spans="1:14" ht="25.5">
      <c r="A295" s="220"/>
      <c r="B295" s="215"/>
      <c r="C295" s="215">
        <v>4240</v>
      </c>
      <c r="D295" s="215" t="s">
        <v>95</v>
      </c>
      <c r="E295" s="217">
        <v>303</v>
      </c>
      <c r="F295" s="218">
        <v>303</v>
      </c>
      <c r="G295" s="218"/>
      <c r="H295" s="218"/>
      <c r="I295" s="218"/>
      <c r="J295" s="218"/>
      <c r="K295" s="218"/>
      <c r="L295" s="219"/>
      <c r="N295" s="127">
        <f t="shared" si="10"/>
        <v>303</v>
      </c>
    </row>
    <row r="296" spans="1:14" ht="12.75">
      <c r="A296" s="220"/>
      <c r="B296" s="215"/>
      <c r="C296" s="215">
        <v>4260</v>
      </c>
      <c r="D296" s="215" t="s">
        <v>62</v>
      </c>
      <c r="E296" s="217">
        <v>13810</v>
      </c>
      <c r="F296" s="218">
        <v>13810</v>
      </c>
      <c r="G296" s="218"/>
      <c r="H296" s="218"/>
      <c r="I296" s="218"/>
      <c r="J296" s="218"/>
      <c r="K296" s="218"/>
      <c r="L296" s="219"/>
      <c r="N296" s="127">
        <f t="shared" si="10"/>
        <v>13810</v>
      </c>
    </row>
    <row r="297" spans="1:14" ht="12.75">
      <c r="A297" s="220"/>
      <c r="B297" s="215"/>
      <c r="C297" s="215">
        <v>4270</v>
      </c>
      <c r="D297" s="215" t="s">
        <v>34</v>
      </c>
      <c r="E297" s="217">
        <v>3015</v>
      </c>
      <c r="F297" s="218">
        <v>3015</v>
      </c>
      <c r="G297" s="218"/>
      <c r="H297" s="218"/>
      <c r="I297" s="218"/>
      <c r="J297" s="218"/>
      <c r="K297" s="218"/>
      <c r="L297" s="219"/>
      <c r="N297" s="127">
        <f t="shared" si="10"/>
        <v>3015</v>
      </c>
    </row>
    <row r="298" spans="1:14" ht="12.75">
      <c r="A298" s="220"/>
      <c r="B298" s="215"/>
      <c r="C298" s="215">
        <v>4280</v>
      </c>
      <c r="D298" s="215" t="s">
        <v>78</v>
      </c>
      <c r="E298" s="217">
        <v>1200</v>
      </c>
      <c r="F298" s="218">
        <v>1200</v>
      </c>
      <c r="G298" s="218"/>
      <c r="H298" s="218"/>
      <c r="I298" s="218"/>
      <c r="J298" s="218"/>
      <c r="K298" s="218"/>
      <c r="L298" s="219"/>
      <c r="N298" s="127">
        <f t="shared" si="10"/>
        <v>1200</v>
      </c>
    </row>
    <row r="299" spans="1:14" ht="12.75">
      <c r="A299" s="220"/>
      <c r="B299" s="215"/>
      <c r="C299" s="215">
        <v>4300</v>
      </c>
      <c r="D299" s="215" t="s">
        <v>3</v>
      </c>
      <c r="E299" s="217">
        <v>7600</v>
      </c>
      <c r="F299" s="218">
        <v>7600</v>
      </c>
      <c r="G299" s="218"/>
      <c r="H299" s="218"/>
      <c r="I299" s="218"/>
      <c r="J299" s="218"/>
      <c r="K299" s="218"/>
      <c r="L299" s="219"/>
      <c r="N299" s="127">
        <f t="shared" si="10"/>
        <v>7600</v>
      </c>
    </row>
    <row r="300" spans="1:14" ht="25.5">
      <c r="A300" s="220"/>
      <c r="B300" s="215"/>
      <c r="C300" s="215">
        <v>4350</v>
      </c>
      <c r="D300" s="215" t="s">
        <v>63</v>
      </c>
      <c r="E300" s="217">
        <v>1050</v>
      </c>
      <c r="F300" s="218">
        <v>1050</v>
      </c>
      <c r="G300" s="218"/>
      <c r="H300" s="218"/>
      <c r="I300" s="218"/>
      <c r="J300" s="218"/>
      <c r="K300" s="218"/>
      <c r="L300" s="219"/>
      <c r="N300" s="127">
        <f t="shared" si="10"/>
        <v>1050</v>
      </c>
    </row>
    <row r="301" spans="1:14" ht="38.25">
      <c r="A301" s="220"/>
      <c r="B301" s="215"/>
      <c r="C301" s="215">
        <v>4360</v>
      </c>
      <c r="D301" s="215" t="s">
        <v>64</v>
      </c>
      <c r="E301" s="217">
        <v>2058</v>
      </c>
      <c r="F301" s="218">
        <v>2058</v>
      </c>
      <c r="G301" s="218"/>
      <c r="H301" s="218"/>
      <c r="I301" s="218"/>
      <c r="J301" s="218"/>
      <c r="K301" s="218"/>
      <c r="L301" s="219"/>
      <c r="N301" s="127">
        <f t="shared" si="10"/>
        <v>2058</v>
      </c>
    </row>
    <row r="302" spans="1:14" ht="38.25">
      <c r="A302" s="220"/>
      <c r="B302" s="215"/>
      <c r="C302" s="215">
        <v>4370</v>
      </c>
      <c r="D302" s="215" t="s">
        <v>54</v>
      </c>
      <c r="E302" s="217">
        <v>1650</v>
      </c>
      <c r="F302" s="218">
        <v>1650</v>
      </c>
      <c r="G302" s="218"/>
      <c r="H302" s="218"/>
      <c r="I302" s="218"/>
      <c r="J302" s="218"/>
      <c r="K302" s="218"/>
      <c r="L302" s="219"/>
      <c r="N302" s="127">
        <f t="shared" si="10"/>
        <v>1650</v>
      </c>
    </row>
    <row r="303" spans="1:14" ht="12.75">
      <c r="A303" s="220"/>
      <c r="B303" s="215"/>
      <c r="C303" s="215">
        <v>4410</v>
      </c>
      <c r="D303" s="215" t="s">
        <v>55</v>
      </c>
      <c r="E303" s="217">
        <v>1672</v>
      </c>
      <c r="F303" s="218">
        <v>1672</v>
      </c>
      <c r="G303" s="218"/>
      <c r="H303" s="218"/>
      <c r="I303" s="218"/>
      <c r="J303" s="218"/>
      <c r="K303" s="218"/>
      <c r="L303" s="219"/>
      <c r="N303" s="127">
        <f t="shared" si="10"/>
        <v>1672</v>
      </c>
    </row>
    <row r="304" spans="1:14" ht="25.5">
      <c r="A304" s="220"/>
      <c r="B304" s="215"/>
      <c r="C304" s="215">
        <v>4430</v>
      </c>
      <c r="D304" s="215" t="s">
        <v>100</v>
      </c>
      <c r="E304" s="217">
        <v>440</v>
      </c>
      <c r="F304" s="218">
        <v>440</v>
      </c>
      <c r="G304" s="218"/>
      <c r="H304" s="218"/>
      <c r="I304" s="218"/>
      <c r="J304" s="218"/>
      <c r="K304" s="218"/>
      <c r="L304" s="219"/>
      <c r="N304" s="127">
        <f t="shared" si="10"/>
        <v>440</v>
      </c>
    </row>
    <row r="305" spans="1:14" ht="12.75">
      <c r="A305" s="220"/>
      <c r="B305" s="215"/>
      <c r="C305" s="215">
        <v>4440</v>
      </c>
      <c r="D305" s="215" t="s">
        <v>66</v>
      </c>
      <c r="E305" s="217">
        <v>31842</v>
      </c>
      <c r="F305" s="218">
        <v>31842</v>
      </c>
      <c r="G305" s="218"/>
      <c r="H305" s="218"/>
      <c r="I305" s="218"/>
      <c r="J305" s="218"/>
      <c r="K305" s="218"/>
      <c r="L305" s="219"/>
      <c r="N305" s="127">
        <f t="shared" si="10"/>
        <v>31842</v>
      </c>
    </row>
    <row r="306" spans="1:14" ht="38.25">
      <c r="A306" s="220"/>
      <c r="B306" s="215"/>
      <c r="C306" s="215">
        <v>4740</v>
      </c>
      <c r="D306" s="215" t="s">
        <v>56</v>
      </c>
      <c r="E306" s="217">
        <v>1076</v>
      </c>
      <c r="F306" s="218">
        <v>1076</v>
      </c>
      <c r="G306" s="218"/>
      <c r="H306" s="218"/>
      <c r="I306" s="218"/>
      <c r="J306" s="218"/>
      <c r="K306" s="218"/>
      <c r="L306" s="219"/>
      <c r="N306" s="127">
        <f t="shared" si="10"/>
        <v>1076</v>
      </c>
    </row>
    <row r="307" spans="1:14" ht="26.25" customHeight="1">
      <c r="A307" s="220"/>
      <c r="B307" s="215"/>
      <c r="C307" s="215">
        <v>4750</v>
      </c>
      <c r="D307" s="215" t="s">
        <v>68</v>
      </c>
      <c r="E307" s="217">
        <v>818</v>
      </c>
      <c r="F307" s="218">
        <v>818</v>
      </c>
      <c r="G307" s="218"/>
      <c r="H307" s="218"/>
      <c r="I307" s="218"/>
      <c r="J307" s="218"/>
      <c r="K307" s="218"/>
      <c r="L307" s="219"/>
      <c r="N307" s="127">
        <f t="shared" si="10"/>
        <v>818</v>
      </c>
    </row>
    <row r="308" spans="1:14" ht="149.25" customHeight="1">
      <c r="A308" s="220"/>
      <c r="B308" s="215"/>
      <c r="C308" s="215">
        <v>6058</v>
      </c>
      <c r="D308" s="216" t="s">
        <v>117</v>
      </c>
      <c r="E308" s="217">
        <v>425000</v>
      </c>
      <c r="F308" s="218"/>
      <c r="G308" s="218"/>
      <c r="H308" s="218"/>
      <c r="I308" s="218"/>
      <c r="J308" s="218"/>
      <c r="K308" s="218"/>
      <c r="L308" s="219">
        <v>425000</v>
      </c>
      <c r="N308" s="127">
        <f t="shared" si="10"/>
        <v>425000</v>
      </c>
    </row>
    <row r="309" spans="1:14" ht="151.5" customHeight="1">
      <c r="A309" s="220"/>
      <c r="B309" s="215"/>
      <c r="C309" s="215">
        <v>6059</v>
      </c>
      <c r="D309" s="216" t="s">
        <v>118</v>
      </c>
      <c r="E309" s="217">
        <v>75000</v>
      </c>
      <c r="F309" s="218"/>
      <c r="G309" s="218"/>
      <c r="H309" s="218"/>
      <c r="I309" s="218"/>
      <c r="J309" s="218"/>
      <c r="K309" s="218"/>
      <c r="L309" s="219">
        <v>75000</v>
      </c>
      <c r="N309" s="127">
        <f t="shared" si="10"/>
        <v>75000</v>
      </c>
    </row>
    <row r="310" spans="1:14" ht="12.75">
      <c r="A310" s="231"/>
      <c r="B310" s="232"/>
      <c r="C310" s="232"/>
      <c r="D310" s="232" t="s">
        <v>119</v>
      </c>
      <c r="E310" s="233">
        <f>SUM(E311:E328)</f>
        <v>263314</v>
      </c>
      <c r="F310" s="233">
        <f>SUM(F311:F328)</f>
        <v>263314</v>
      </c>
      <c r="G310" s="233">
        <f>SUM(G311:G328)</f>
        <v>168101</v>
      </c>
      <c r="H310" s="233">
        <f>SUM(H311:H328)</f>
        <v>33481</v>
      </c>
      <c r="I310" s="218"/>
      <c r="J310" s="218"/>
      <c r="K310" s="218"/>
      <c r="L310" s="234">
        <f>SUM(L311:L328)</f>
        <v>0</v>
      </c>
      <c r="N310" s="127">
        <f t="shared" si="10"/>
        <v>263314</v>
      </c>
    </row>
    <row r="311" spans="1:14" ht="25.5">
      <c r="A311" s="220"/>
      <c r="B311" s="215"/>
      <c r="C311" s="215">
        <v>3020</v>
      </c>
      <c r="D311" s="215" t="s">
        <v>94</v>
      </c>
      <c r="E311" s="217">
        <v>14050</v>
      </c>
      <c r="F311" s="218">
        <v>14050</v>
      </c>
      <c r="G311" s="218"/>
      <c r="H311" s="218"/>
      <c r="I311" s="218"/>
      <c r="J311" s="218"/>
      <c r="K311" s="218"/>
      <c r="L311" s="219"/>
      <c r="N311" s="127">
        <f t="shared" si="10"/>
        <v>14050</v>
      </c>
    </row>
    <row r="312" spans="1:14" ht="25.5">
      <c r="A312" s="220"/>
      <c r="B312" s="215"/>
      <c r="C312" s="215">
        <v>4010</v>
      </c>
      <c r="D312" s="215" t="s">
        <v>47</v>
      </c>
      <c r="E312" s="217">
        <v>155204</v>
      </c>
      <c r="F312" s="218">
        <v>155204</v>
      </c>
      <c r="G312" s="218">
        <v>155204</v>
      </c>
      <c r="H312" s="218"/>
      <c r="I312" s="218"/>
      <c r="J312" s="218"/>
      <c r="K312" s="218"/>
      <c r="L312" s="219"/>
      <c r="N312" s="127">
        <f t="shared" si="10"/>
        <v>155204</v>
      </c>
    </row>
    <row r="313" spans="1:14" ht="12.75">
      <c r="A313" s="220"/>
      <c r="B313" s="215"/>
      <c r="C313" s="215">
        <v>4040</v>
      </c>
      <c r="D313" s="215" t="s">
        <v>48</v>
      </c>
      <c r="E313" s="217">
        <v>11634</v>
      </c>
      <c r="F313" s="218">
        <v>11634</v>
      </c>
      <c r="G313" s="218">
        <v>11634</v>
      </c>
      <c r="H313" s="218"/>
      <c r="I313" s="218"/>
      <c r="J313" s="218"/>
      <c r="K313" s="218"/>
      <c r="L313" s="219"/>
      <c r="N313" s="127">
        <f t="shared" si="10"/>
        <v>11634</v>
      </c>
    </row>
    <row r="314" spans="1:14" ht="25.5">
      <c r="A314" s="220"/>
      <c r="B314" s="215"/>
      <c r="C314" s="215">
        <v>4110</v>
      </c>
      <c r="D314" s="215" t="s">
        <v>59</v>
      </c>
      <c r="E314" s="217">
        <v>29050</v>
      </c>
      <c r="F314" s="218">
        <v>29050</v>
      </c>
      <c r="G314" s="218"/>
      <c r="H314" s="218">
        <v>29050</v>
      </c>
      <c r="I314" s="218"/>
      <c r="J314" s="218"/>
      <c r="K314" s="218"/>
      <c r="L314" s="219"/>
      <c r="N314" s="127">
        <f t="shared" si="10"/>
        <v>29050</v>
      </c>
    </row>
    <row r="315" spans="1:14" ht="12.75">
      <c r="A315" s="220"/>
      <c r="B315" s="215"/>
      <c r="C315" s="215">
        <v>4120</v>
      </c>
      <c r="D315" s="215" t="s">
        <v>60</v>
      </c>
      <c r="E315" s="217">
        <v>4431</v>
      </c>
      <c r="F315" s="218">
        <v>4431</v>
      </c>
      <c r="G315" s="218"/>
      <c r="H315" s="218">
        <v>4431</v>
      </c>
      <c r="I315" s="218"/>
      <c r="J315" s="218"/>
      <c r="K315" s="218"/>
      <c r="L315" s="219"/>
      <c r="N315" s="127">
        <f t="shared" si="10"/>
        <v>4431</v>
      </c>
    </row>
    <row r="316" spans="1:14" ht="12.75">
      <c r="A316" s="220"/>
      <c r="B316" s="215"/>
      <c r="C316" s="215">
        <v>4170</v>
      </c>
      <c r="D316" s="215" t="s">
        <v>61</v>
      </c>
      <c r="E316" s="217">
        <v>1263</v>
      </c>
      <c r="F316" s="218">
        <v>1263</v>
      </c>
      <c r="G316" s="218">
        <v>1263</v>
      </c>
      <c r="H316" s="218"/>
      <c r="I316" s="218"/>
      <c r="J316" s="218"/>
      <c r="K316" s="218"/>
      <c r="L316" s="219"/>
      <c r="N316" s="127">
        <f t="shared" si="10"/>
        <v>1263</v>
      </c>
    </row>
    <row r="317" spans="1:14" ht="12.75">
      <c r="A317" s="220"/>
      <c r="B317" s="215"/>
      <c r="C317" s="215">
        <v>4210</v>
      </c>
      <c r="D317" s="215" t="s">
        <v>17</v>
      </c>
      <c r="E317" s="217">
        <v>5762</v>
      </c>
      <c r="F317" s="218">
        <v>5762</v>
      </c>
      <c r="G317" s="218"/>
      <c r="H317" s="218"/>
      <c r="I317" s="218"/>
      <c r="J317" s="218"/>
      <c r="K317" s="218"/>
      <c r="L317" s="219"/>
      <c r="N317" s="127">
        <f t="shared" si="10"/>
        <v>5762</v>
      </c>
    </row>
    <row r="318" spans="1:14" ht="12.75">
      <c r="A318" s="220"/>
      <c r="B318" s="215"/>
      <c r="C318" s="215">
        <v>4220</v>
      </c>
      <c r="D318" s="215" t="s">
        <v>116</v>
      </c>
      <c r="E318" s="217">
        <v>14500</v>
      </c>
      <c r="F318" s="218">
        <v>14500</v>
      </c>
      <c r="G318" s="218"/>
      <c r="H318" s="218"/>
      <c r="I318" s="218"/>
      <c r="J318" s="218"/>
      <c r="K318" s="218"/>
      <c r="L318" s="219"/>
      <c r="N318" s="127">
        <f t="shared" si="10"/>
        <v>14500</v>
      </c>
    </row>
    <row r="319" spans="1:14" ht="25.5">
      <c r="A319" s="220"/>
      <c r="B319" s="215"/>
      <c r="C319" s="215">
        <v>4240</v>
      </c>
      <c r="D319" s="215" t="s">
        <v>95</v>
      </c>
      <c r="E319" s="217">
        <v>1517</v>
      </c>
      <c r="F319" s="218">
        <v>1517</v>
      </c>
      <c r="G319" s="218"/>
      <c r="H319" s="218"/>
      <c r="I319" s="218"/>
      <c r="J319" s="218"/>
      <c r="K319" s="218"/>
      <c r="L319" s="219"/>
      <c r="N319" s="127">
        <f t="shared" si="10"/>
        <v>1517</v>
      </c>
    </row>
    <row r="320" spans="1:14" ht="12.75">
      <c r="A320" s="220"/>
      <c r="B320" s="215"/>
      <c r="C320" s="215">
        <v>4270</v>
      </c>
      <c r="D320" s="215" t="s">
        <v>34</v>
      </c>
      <c r="E320" s="217">
        <v>3226</v>
      </c>
      <c r="F320" s="218">
        <v>3226</v>
      </c>
      <c r="G320" s="218"/>
      <c r="H320" s="218"/>
      <c r="I320" s="218"/>
      <c r="J320" s="218"/>
      <c r="K320" s="218"/>
      <c r="L320" s="219"/>
      <c r="N320" s="127">
        <f t="shared" si="10"/>
        <v>3226</v>
      </c>
    </row>
    <row r="321" spans="1:14" ht="12.75">
      <c r="A321" s="220"/>
      <c r="B321" s="215"/>
      <c r="C321" s="215">
        <v>4300</v>
      </c>
      <c r="D321" s="215" t="s">
        <v>3</v>
      </c>
      <c r="E321" s="217">
        <v>6038</v>
      </c>
      <c r="F321" s="218">
        <v>6038</v>
      </c>
      <c r="G321" s="218"/>
      <c r="H321" s="218"/>
      <c r="I321" s="218"/>
      <c r="J321" s="218"/>
      <c r="K321" s="218"/>
      <c r="L321" s="219"/>
      <c r="N321" s="127">
        <f t="shared" si="10"/>
        <v>6038</v>
      </c>
    </row>
    <row r="322" spans="1:14" ht="25.5">
      <c r="A322" s="220"/>
      <c r="B322" s="215"/>
      <c r="C322" s="215">
        <v>4350</v>
      </c>
      <c r="D322" s="215" t="s">
        <v>63</v>
      </c>
      <c r="E322" s="217">
        <v>1030</v>
      </c>
      <c r="F322" s="218">
        <v>1030</v>
      </c>
      <c r="G322" s="218"/>
      <c r="H322" s="218"/>
      <c r="I322" s="218"/>
      <c r="J322" s="218"/>
      <c r="K322" s="218"/>
      <c r="L322" s="219"/>
      <c r="N322" s="127">
        <f t="shared" si="10"/>
        <v>1030</v>
      </c>
    </row>
    <row r="323" spans="1:14" ht="38.25">
      <c r="A323" s="220"/>
      <c r="B323" s="215"/>
      <c r="C323" s="215">
        <v>4370</v>
      </c>
      <c r="D323" s="215" t="s">
        <v>54</v>
      </c>
      <c r="E323" s="217">
        <v>852</v>
      </c>
      <c r="F323" s="218">
        <v>852</v>
      </c>
      <c r="G323" s="218"/>
      <c r="H323" s="218"/>
      <c r="I323" s="218"/>
      <c r="J323" s="218"/>
      <c r="K323" s="218"/>
      <c r="L323" s="219"/>
      <c r="N323" s="127">
        <f t="shared" si="10"/>
        <v>852</v>
      </c>
    </row>
    <row r="324" spans="1:14" ht="12.75">
      <c r="A324" s="220"/>
      <c r="B324" s="215"/>
      <c r="C324" s="215">
        <v>4410</v>
      </c>
      <c r="D324" s="215" t="s">
        <v>55</v>
      </c>
      <c r="E324" s="217">
        <v>1030</v>
      </c>
      <c r="F324" s="218">
        <v>1030</v>
      </c>
      <c r="G324" s="218"/>
      <c r="H324" s="218"/>
      <c r="I324" s="218"/>
      <c r="J324" s="218"/>
      <c r="K324" s="218"/>
      <c r="L324" s="219"/>
      <c r="N324" s="127">
        <f t="shared" si="10"/>
        <v>1030</v>
      </c>
    </row>
    <row r="325" spans="1:14" ht="25.5">
      <c r="A325" s="220"/>
      <c r="B325" s="215"/>
      <c r="C325" s="215">
        <v>4430</v>
      </c>
      <c r="D325" s="215" t="s">
        <v>100</v>
      </c>
      <c r="E325" s="217">
        <v>206</v>
      </c>
      <c r="F325" s="218">
        <v>206</v>
      </c>
      <c r="G325" s="218"/>
      <c r="H325" s="218"/>
      <c r="I325" s="218"/>
      <c r="J325" s="218"/>
      <c r="K325" s="218"/>
      <c r="L325" s="219"/>
      <c r="N325" s="127">
        <f t="shared" si="10"/>
        <v>206</v>
      </c>
    </row>
    <row r="326" spans="1:14" ht="12.75">
      <c r="A326" s="220"/>
      <c r="B326" s="215"/>
      <c r="C326" s="215">
        <v>4440</v>
      </c>
      <c r="D326" s="215" t="s">
        <v>66</v>
      </c>
      <c r="E326" s="217">
        <v>11971</v>
      </c>
      <c r="F326" s="218">
        <v>11971</v>
      </c>
      <c r="G326" s="218"/>
      <c r="H326" s="218"/>
      <c r="I326" s="218"/>
      <c r="J326" s="218"/>
      <c r="K326" s="218"/>
      <c r="L326" s="219"/>
      <c r="N326" s="127">
        <f t="shared" si="10"/>
        <v>11971</v>
      </c>
    </row>
    <row r="327" spans="1:14" ht="38.25">
      <c r="A327" s="220"/>
      <c r="B327" s="215"/>
      <c r="C327" s="215">
        <v>4740</v>
      </c>
      <c r="D327" s="215" t="s">
        <v>56</v>
      </c>
      <c r="E327" s="217">
        <v>520</v>
      </c>
      <c r="F327" s="218">
        <v>520</v>
      </c>
      <c r="G327" s="218"/>
      <c r="H327" s="218"/>
      <c r="I327" s="218"/>
      <c r="J327" s="218"/>
      <c r="K327" s="218"/>
      <c r="L327" s="219"/>
      <c r="N327" s="127">
        <f t="shared" si="10"/>
        <v>520</v>
      </c>
    </row>
    <row r="328" spans="1:14" ht="26.25" customHeight="1">
      <c r="A328" s="220"/>
      <c r="B328" s="215"/>
      <c r="C328" s="215">
        <v>4750</v>
      </c>
      <c r="D328" s="215" t="s">
        <v>68</v>
      </c>
      <c r="E328" s="217">
        <v>1030</v>
      </c>
      <c r="F328" s="218">
        <v>1030</v>
      </c>
      <c r="G328" s="218"/>
      <c r="H328" s="218"/>
      <c r="I328" s="218"/>
      <c r="J328" s="218"/>
      <c r="K328" s="218"/>
      <c r="L328" s="219"/>
      <c r="N328" s="127">
        <f t="shared" si="10"/>
        <v>1030</v>
      </c>
    </row>
    <row r="329" spans="1:14" ht="12.75">
      <c r="A329" s="210"/>
      <c r="B329" s="212">
        <v>80110</v>
      </c>
      <c r="C329" s="212"/>
      <c r="D329" s="212" t="s">
        <v>120</v>
      </c>
      <c r="E329" s="213">
        <f>SUM(E330+E337)</f>
        <v>2310103</v>
      </c>
      <c r="F329" s="213">
        <f>SUM(F330+F337)</f>
        <v>2310103</v>
      </c>
      <c r="G329" s="213">
        <f>SUM(G330+G337)</f>
        <v>1740194</v>
      </c>
      <c r="H329" s="213">
        <f>SUM(H330+H337)</f>
        <v>332248</v>
      </c>
      <c r="I329" s="218"/>
      <c r="J329" s="218"/>
      <c r="K329" s="218"/>
      <c r="L329" s="219"/>
      <c r="N329" s="127">
        <f t="shared" si="10"/>
        <v>2310103</v>
      </c>
    </row>
    <row r="330" spans="1:14" ht="12.75">
      <c r="A330" s="231"/>
      <c r="B330" s="232"/>
      <c r="C330" s="232"/>
      <c r="D330" s="232" t="s">
        <v>121</v>
      </c>
      <c r="E330" s="233">
        <f>SUM(E331:E336)</f>
        <v>1667322</v>
      </c>
      <c r="F330" s="233">
        <f>SUM(F331:F336)</f>
        <v>1667322</v>
      </c>
      <c r="G330" s="233">
        <f>SUM(G331:G336)</f>
        <v>1263750</v>
      </c>
      <c r="H330" s="233">
        <f>SUM(H331:H336)</f>
        <v>240113</v>
      </c>
      <c r="I330" s="218"/>
      <c r="J330" s="218"/>
      <c r="K330" s="218"/>
      <c r="L330" s="219"/>
      <c r="N330" s="127">
        <f t="shared" si="10"/>
        <v>1667322</v>
      </c>
    </row>
    <row r="331" spans="1:14" ht="25.5">
      <c r="A331" s="220"/>
      <c r="B331" s="215"/>
      <c r="C331" s="215">
        <v>3020</v>
      </c>
      <c r="D331" s="215" t="s">
        <v>94</v>
      </c>
      <c r="E331" s="217">
        <v>95122</v>
      </c>
      <c r="F331" s="218">
        <v>95122</v>
      </c>
      <c r="G331" s="218"/>
      <c r="H331" s="218"/>
      <c r="I331" s="218"/>
      <c r="J331" s="218"/>
      <c r="K331" s="218"/>
      <c r="L331" s="219"/>
      <c r="N331" s="127">
        <f t="shared" si="10"/>
        <v>95122</v>
      </c>
    </row>
    <row r="332" spans="1:14" ht="25.5">
      <c r="A332" s="220"/>
      <c r="B332" s="215"/>
      <c r="C332" s="215">
        <v>4010</v>
      </c>
      <c r="D332" s="215" t="s">
        <v>47</v>
      </c>
      <c r="E332" s="217">
        <v>1174758</v>
      </c>
      <c r="F332" s="217">
        <v>1174758</v>
      </c>
      <c r="G332" s="217">
        <v>1174758</v>
      </c>
      <c r="H332" s="218"/>
      <c r="I332" s="218"/>
      <c r="J332" s="218"/>
      <c r="K332" s="218"/>
      <c r="L332" s="219"/>
      <c r="N332" s="127">
        <f t="shared" si="10"/>
        <v>1174758</v>
      </c>
    </row>
    <row r="333" spans="1:14" ht="12.75">
      <c r="A333" s="220"/>
      <c r="B333" s="215"/>
      <c r="C333" s="215">
        <v>4040</v>
      </c>
      <c r="D333" s="215" t="s">
        <v>48</v>
      </c>
      <c r="E333" s="217">
        <v>88992</v>
      </c>
      <c r="F333" s="218">
        <v>88992</v>
      </c>
      <c r="G333" s="218">
        <v>88992</v>
      </c>
      <c r="H333" s="218"/>
      <c r="I333" s="218"/>
      <c r="J333" s="218"/>
      <c r="K333" s="218"/>
      <c r="L333" s="219"/>
      <c r="N333" s="127">
        <f t="shared" si="10"/>
        <v>88992</v>
      </c>
    </row>
    <row r="334" spans="1:14" ht="25.5">
      <c r="A334" s="220"/>
      <c r="B334" s="215"/>
      <c r="C334" s="215">
        <v>4110</v>
      </c>
      <c r="D334" s="215" t="s">
        <v>59</v>
      </c>
      <c r="E334" s="217">
        <v>206821</v>
      </c>
      <c r="F334" s="217">
        <v>206821</v>
      </c>
      <c r="G334" s="218"/>
      <c r="H334" s="217">
        <v>206821</v>
      </c>
      <c r="I334" s="218"/>
      <c r="J334" s="218"/>
      <c r="K334" s="218"/>
      <c r="L334" s="219"/>
      <c r="N334" s="127">
        <f t="shared" si="10"/>
        <v>206821</v>
      </c>
    </row>
    <row r="335" spans="1:14" ht="12.75">
      <c r="A335" s="220"/>
      <c r="B335" s="215"/>
      <c r="C335" s="215">
        <v>4120</v>
      </c>
      <c r="D335" s="215" t="s">
        <v>60</v>
      </c>
      <c r="E335" s="217">
        <v>33292</v>
      </c>
      <c r="F335" s="218">
        <v>33292</v>
      </c>
      <c r="G335" s="218"/>
      <c r="H335" s="218">
        <v>33292</v>
      </c>
      <c r="I335" s="218"/>
      <c r="J335" s="218"/>
      <c r="K335" s="218"/>
      <c r="L335" s="219"/>
      <c r="N335" s="127">
        <f aca="true" t="shared" si="11" ref="N335:N382">SUM(F335+L335)</f>
        <v>33292</v>
      </c>
    </row>
    <row r="336" spans="1:14" ht="12.75">
      <c r="A336" s="220"/>
      <c r="B336" s="215"/>
      <c r="C336" s="215">
        <v>4440</v>
      </c>
      <c r="D336" s="215" t="s">
        <v>66</v>
      </c>
      <c r="E336" s="217">
        <v>68337</v>
      </c>
      <c r="F336" s="218">
        <v>68337</v>
      </c>
      <c r="G336" s="218"/>
      <c r="H336" s="218"/>
      <c r="I336" s="218"/>
      <c r="J336" s="218"/>
      <c r="K336" s="218"/>
      <c r="L336" s="219"/>
      <c r="N336" s="127">
        <f t="shared" si="11"/>
        <v>68337</v>
      </c>
    </row>
    <row r="337" spans="1:14" ht="12.75">
      <c r="A337" s="231"/>
      <c r="B337" s="232"/>
      <c r="C337" s="232"/>
      <c r="D337" s="232" t="s">
        <v>122</v>
      </c>
      <c r="E337" s="233">
        <f>SUM(E338:E343)</f>
        <v>642781</v>
      </c>
      <c r="F337" s="233">
        <f>SUM(F338:F343)</f>
        <v>642781</v>
      </c>
      <c r="G337" s="233">
        <f>SUM(G338:G343)</f>
        <v>476444</v>
      </c>
      <c r="H337" s="233">
        <f>SUM(H338:H343)</f>
        <v>92135</v>
      </c>
      <c r="I337" s="218"/>
      <c r="J337" s="218"/>
      <c r="K337" s="218"/>
      <c r="L337" s="219"/>
      <c r="N337" s="127">
        <f t="shared" si="11"/>
        <v>642781</v>
      </c>
    </row>
    <row r="338" spans="1:14" ht="25.5">
      <c r="A338" s="220"/>
      <c r="B338" s="215"/>
      <c r="C338" s="215">
        <v>3020</v>
      </c>
      <c r="D338" s="215" t="s">
        <v>94</v>
      </c>
      <c r="E338" s="217">
        <v>44975</v>
      </c>
      <c r="F338" s="218">
        <v>44975</v>
      </c>
      <c r="G338" s="218"/>
      <c r="H338" s="218"/>
      <c r="I338" s="218"/>
      <c r="J338" s="218"/>
      <c r="K338" s="218"/>
      <c r="L338" s="219"/>
      <c r="N338" s="127">
        <f t="shared" si="11"/>
        <v>44975</v>
      </c>
    </row>
    <row r="339" spans="1:14" ht="25.5">
      <c r="A339" s="220"/>
      <c r="B339" s="215"/>
      <c r="C339" s="215">
        <v>4010</v>
      </c>
      <c r="D339" s="215" t="s">
        <v>47</v>
      </c>
      <c r="E339" s="217">
        <v>443176</v>
      </c>
      <c r="F339" s="217">
        <v>443176</v>
      </c>
      <c r="G339" s="217">
        <v>443176</v>
      </c>
      <c r="H339" s="218"/>
      <c r="I339" s="218"/>
      <c r="J339" s="218"/>
      <c r="K339" s="218"/>
      <c r="L339" s="219"/>
      <c r="N339" s="127">
        <f t="shared" si="11"/>
        <v>443176</v>
      </c>
    </row>
    <row r="340" spans="1:14" ht="12.75">
      <c r="A340" s="220"/>
      <c r="B340" s="215"/>
      <c r="C340" s="215">
        <v>4040</v>
      </c>
      <c r="D340" s="215" t="s">
        <v>48</v>
      </c>
      <c r="E340" s="217">
        <v>33268</v>
      </c>
      <c r="F340" s="218">
        <v>33268</v>
      </c>
      <c r="G340" s="218">
        <v>33268</v>
      </c>
      <c r="H340" s="218"/>
      <c r="I340" s="218"/>
      <c r="J340" s="218"/>
      <c r="K340" s="218"/>
      <c r="L340" s="219"/>
      <c r="N340" s="127">
        <f t="shared" si="11"/>
        <v>33268</v>
      </c>
    </row>
    <row r="341" spans="1:14" ht="25.5">
      <c r="A341" s="220"/>
      <c r="B341" s="215"/>
      <c r="C341" s="215">
        <v>4110</v>
      </c>
      <c r="D341" s="215" t="s">
        <v>59</v>
      </c>
      <c r="E341" s="217">
        <v>79361</v>
      </c>
      <c r="F341" s="217">
        <v>79361</v>
      </c>
      <c r="G341" s="218"/>
      <c r="H341" s="217">
        <v>79361</v>
      </c>
      <c r="I341" s="218"/>
      <c r="J341" s="218"/>
      <c r="K341" s="218"/>
      <c r="L341" s="219"/>
      <c r="N341" s="127">
        <f t="shared" si="11"/>
        <v>79361</v>
      </c>
    </row>
    <row r="342" spans="1:14" ht="12.75">
      <c r="A342" s="220"/>
      <c r="B342" s="215"/>
      <c r="C342" s="215">
        <v>4120</v>
      </c>
      <c r="D342" s="215" t="s">
        <v>60</v>
      </c>
      <c r="E342" s="217">
        <v>12774</v>
      </c>
      <c r="F342" s="217">
        <v>12774</v>
      </c>
      <c r="G342" s="218"/>
      <c r="H342" s="217">
        <v>12774</v>
      </c>
      <c r="I342" s="218"/>
      <c r="J342" s="218"/>
      <c r="K342" s="218"/>
      <c r="L342" s="219"/>
      <c r="N342" s="127">
        <f t="shared" si="11"/>
        <v>12774</v>
      </c>
    </row>
    <row r="343" spans="1:14" ht="12.75">
      <c r="A343" s="220"/>
      <c r="B343" s="215"/>
      <c r="C343" s="215">
        <v>4440</v>
      </c>
      <c r="D343" s="215" t="s">
        <v>66</v>
      </c>
      <c r="E343" s="217">
        <v>29227</v>
      </c>
      <c r="F343" s="218">
        <v>29227</v>
      </c>
      <c r="G343" s="218"/>
      <c r="H343" s="218"/>
      <c r="I343" s="218"/>
      <c r="J343" s="218"/>
      <c r="K343" s="218"/>
      <c r="L343" s="219"/>
      <c r="N343" s="127">
        <f t="shared" si="11"/>
        <v>29227</v>
      </c>
    </row>
    <row r="344" spans="1:14" ht="12.75" customHeight="1">
      <c r="A344" s="210"/>
      <c r="B344" s="212">
        <v>80113</v>
      </c>
      <c r="C344" s="212"/>
      <c r="D344" s="212" t="s">
        <v>123</v>
      </c>
      <c r="E344" s="213">
        <f>SUM(E345:E354)</f>
        <v>337424</v>
      </c>
      <c r="F344" s="213">
        <f>SUM(F345:F354)</f>
        <v>337424</v>
      </c>
      <c r="G344" s="213">
        <f>SUM(G345:G354)</f>
        <v>55308</v>
      </c>
      <c r="H344" s="213">
        <f>SUM(H345:H354)</f>
        <v>9136</v>
      </c>
      <c r="I344" s="218"/>
      <c r="J344" s="218"/>
      <c r="K344" s="218"/>
      <c r="L344" s="219"/>
      <c r="N344" s="127">
        <f t="shared" si="11"/>
        <v>337424</v>
      </c>
    </row>
    <row r="345" spans="1:14" ht="25.5">
      <c r="A345" s="220"/>
      <c r="B345" s="215"/>
      <c r="C345" s="215">
        <v>4010</v>
      </c>
      <c r="D345" s="215" t="s">
        <v>47</v>
      </c>
      <c r="E345" s="217">
        <v>51126</v>
      </c>
      <c r="F345" s="218">
        <v>51126</v>
      </c>
      <c r="G345" s="218">
        <v>51126</v>
      </c>
      <c r="H345" s="218"/>
      <c r="I345" s="218"/>
      <c r="J345" s="218"/>
      <c r="K345" s="218"/>
      <c r="L345" s="219"/>
      <c r="N345" s="127">
        <f t="shared" si="11"/>
        <v>51126</v>
      </c>
    </row>
    <row r="346" spans="1:14" ht="12.75">
      <c r="A346" s="220"/>
      <c r="B346" s="215"/>
      <c r="C346" s="215">
        <v>4040</v>
      </c>
      <c r="D346" s="215" t="s">
        <v>48</v>
      </c>
      <c r="E346" s="217">
        <v>4182</v>
      </c>
      <c r="F346" s="218">
        <v>4182</v>
      </c>
      <c r="G346" s="218">
        <v>4182</v>
      </c>
      <c r="H346" s="218"/>
      <c r="I346" s="218"/>
      <c r="J346" s="218"/>
      <c r="K346" s="218"/>
      <c r="L346" s="219"/>
      <c r="N346" s="127">
        <f t="shared" si="11"/>
        <v>4182</v>
      </c>
    </row>
    <row r="347" spans="1:14" ht="25.5">
      <c r="A347" s="220"/>
      <c r="B347" s="215"/>
      <c r="C347" s="215">
        <v>4110</v>
      </c>
      <c r="D347" s="215" t="s">
        <v>59</v>
      </c>
      <c r="E347" s="217">
        <v>7781</v>
      </c>
      <c r="F347" s="218">
        <v>7781</v>
      </c>
      <c r="G347" s="218"/>
      <c r="H347" s="218">
        <v>7781</v>
      </c>
      <c r="I347" s="218"/>
      <c r="J347" s="218"/>
      <c r="K347" s="218"/>
      <c r="L347" s="219"/>
      <c r="N347" s="127">
        <f t="shared" si="11"/>
        <v>7781</v>
      </c>
    </row>
    <row r="348" spans="1:14" ht="12.75">
      <c r="A348" s="220"/>
      <c r="B348" s="215"/>
      <c r="C348" s="215">
        <v>4120</v>
      </c>
      <c r="D348" s="215" t="s">
        <v>60</v>
      </c>
      <c r="E348" s="217">
        <v>1355</v>
      </c>
      <c r="F348" s="218">
        <v>1355</v>
      </c>
      <c r="G348" s="218"/>
      <c r="H348" s="218">
        <v>1355</v>
      </c>
      <c r="I348" s="218"/>
      <c r="J348" s="218"/>
      <c r="K348" s="218"/>
      <c r="L348" s="219"/>
      <c r="N348" s="127">
        <f t="shared" si="11"/>
        <v>1355</v>
      </c>
    </row>
    <row r="349" spans="1:14" ht="12.75">
      <c r="A349" s="220"/>
      <c r="B349" s="215"/>
      <c r="C349" s="215">
        <v>4210</v>
      </c>
      <c r="D349" s="215" t="s">
        <v>17</v>
      </c>
      <c r="E349" s="217">
        <v>43000</v>
      </c>
      <c r="F349" s="218">
        <v>43000</v>
      </c>
      <c r="G349" s="218"/>
      <c r="H349" s="218"/>
      <c r="I349" s="218"/>
      <c r="J349" s="218"/>
      <c r="K349" s="218"/>
      <c r="L349" s="219"/>
      <c r="N349" s="127">
        <f t="shared" si="11"/>
        <v>43000</v>
      </c>
    </row>
    <row r="350" spans="1:14" ht="12.75" customHeight="1" hidden="1">
      <c r="A350" s="220"/>
      <c r="B350" s="215"/>
      <c r="C350" s="215">
        <v>4270</v>
      </c>
      <c r="D350" s="215" t="s">
        <v>34</v>
      </c>
      <c r="E350" s="217"/>
      <c r="F350" s="218"/>
      <c r="G350" s="218"/>
      <c r="H350" s="218"/>
      <c r="I350" s="218"/>
      <c r="J350" s="218"/>
      <c r="K350" s="218"/>
      <c r="L350" s="219"/>
      <c r="N350" s="127">
        <f t="shared" si="11"/>
        <v>0</v>
      </c>
    </row>
    <row r="351" spans="1:14" ht="12.75">
      <c r="A351" s="220"/>
      <c r="B351" s="215"/>
      <c r="C351" s="215">
        <v>4300</v>
      </c>
      <c r="D351" s="215" t="s">
        <v>3</v>
      </c>
      <c r="E351" s="217">
        <v>222987</v>
      </c>
      <c r="F351" s="218">
        <v>222987</v>
      </c>
      <c r="G351" s="218"/>
      <c r="H351" s="218"/>
      <c r="I351" s="218"/>
      <c r="J351" s="218"/>
      <c r="K351" s="218"/>
      <c r="L351" s="219"/>
      <c r="N351" s="127">
        <f t="shared" si="11"/>
        <v>222987</v>
      </c>
    </row>
    <row r="352" spans="1:14" ht="12.75">
      <c r="A352" s="220"/>
      <c r="B352" s="215"/>
      <c r="C352" s="215">
        <v>4410</v>
      </c>
      <c r="D352" s="215" t="s">
        <v>55</v>
      </c>
      <c r="E352" s="217">
        <v>200</v>
      </c>
      <c r="F352" s="218">
        <v>200</v>
      </c>
      <c r="G352" s="218"/>
      <c r="H352" s="218"/>
      <c r="I352" s="218"/>
      <c r="J352" s="218"/>
      <c r="K352" s="218"/>
      <c r="L352" s="219"/>
      <c r="N352" s="127">
        <f t="shared" si="11"/>
        <v>200</v>
      </c>
    </row>
    <row r="353" spans="1:14" ht="25.5">
      <c r="A353" s="220"/>
      <c r="B353" s="215"/>
      <c r="C353" s="215">
        <v>4430</v>
      </c>
      <c r="D353" s="215" t="s">
        <v>100</v>
      </c>
      <c r="E353" s="217">
        <v>4980</v>
      </c>
      <c r="F353" s="218">
        <v>4980</v>
      </c>
      <c r="G353" s="218"/>
      <c r="H353" s="218"/>
      <c r="I353" s="218"/>
      <c r="J353" s="218"/>
      <c r="K353" s="218"/>
      <c r="L353" s="219"/>
      <c r="N353" s="127">
        <f t="shared" si="11"/>
        <v>4980</v>
      </c>
    </row>
    <row r="354" spans="1:14" ht="12.75">
      <c r="A354" s="220"/>
      <c r="B354" s="215"/>
      <c r="C354" s="215">
        <v>4440</v>
      </c>
      <c r="D354" s="215" t="s">
        <v>66</v>
      </c>
      <c r="E354" s="217">
        <v>1813</v>
      </c>
      <c r="F354" s="218">
        <v>1813</v>
      </c>
      <c r="G354" s="218"/>
      <c r="H354" s="218"/>
      <c r="I354" s="218"/>
      <c r="J354" s="218"/>
      <c r="K354" s="218"/>
      <c r="L354" s="219"/>
      <c r="N354" s="127">
        <f t="shared" si="11"/>
        <v>1813</v>
      </c>
    </row>
    <row r="355" spans="1:14" ht="13.5" customHeight="1">
      <c r="A355" s="210"/>
      <c r="B355" s="212">
        <v>80120</v>
      </c>
      <c r="C355" s="212"/>
      <c r="D355" s="212" t="s">
        <v>124</v>
      </c>
      <c r="E355" s="213">
        <f>SUM(E356:E372)</f>
        <v>418057</v>
      </c>
      <c r="F355" s="213">
        <f>SUM(F356:F372)</f>
        <v>418057</v>
      </c>
      <c r="G355" s="213">
        <f>SUM(G356:G372)</f>
        <v>275790</v>
      </c>
      <c r="H355" s="213">
        <f>SUM(H356:H372)</f>
        <v>50501</v>
      </c>
      <c r="I355" s="218"/>
      <c r="J355" s="218"/>
      <c r="K355" s="218"/>
      <c r="L355" s="219"/>
      <c r="N355" s="127">
        <f t="shared" si="11"/>
        <v>418057</v>
      </c>
    </row>
    <row r="356" spans="1:14" ht="25.5">
      <c r="A356" s="220"/>
      <c r="B356" s="215"/>
      <c r="C356" s="215">
        <v>3020</v>
      </c>
      <c r="D356" s="215" t="s">
        <v>94</v>
      </c>
      <c r="E356" s="217">
        <v>10012</v>
      </c>
      <c r="F356" s="218">
        <v>10012</v>
      </c>
      <c r="G356" s="218"/>
      <c r="H356" s="218"/>
      <c r="I356" s="218"/>
      <c r="J356" s="218"/>
      <c r="K356" s="218"/>
      <c r="L356" s="219"/>
      <c r="N356" s="127">
        <f t="shared" si="11"/>
        <v>10012</v>
      </c>
    </row>
    <row r="357" spans="1:14" ht="25.5">
      <c r="A357" s="220"/>
      <c r="B357" s="215"/>
      <c r="C357" s="215">
        <v>4010</v>
      </c>
      <c r="D357" s="215" t="s">
        <v>47</v>
      </c>
      <c r="E357" s="217">
        <v>256534</v>
      </c>
      <c r="F357" s="217">
        <v>256534</v>
      </c>
      <c r="G357" s="217">
        <v>256534</v>
      </c>
      <c r="H357" s="218"/>
      <c r="I357" s="218"/>
      <c r="J357" s="218"/>
      <c r="K357" s="218"/>
      <c r="L357" s="219"/>
      <c r="N357" s="127">
        <f t="shared" si="11"/>
        <v>256534</v>
      </c>
    </row>
    <row r="358" spans="1:14" ht="14.25" customHeight="1">
      <c r="A358" s="220"/>
      <c r="B358" s="215"/>
      <c r="C358" s="215">
        <v>4040</v>
      </c>
      <c r="D358" s="215" t="s">
        <v>48</v>
      </c>
      <c r="E358" s="217">
        <v>19256</v>
      </c>
      <c r="F358" s="218">
        <v>19256</v>
      </c>
      <c r="G358" s="218">
        <v>19256</v>
      </c>
      <c r="H358" s="218"/>
      <c r="I358" s="218"/>
      <c r="J358" s="218"/>
      <c r="K358" s="218"/>
      <c r="L358" s="219"/>
      <c r="N358" s="127">
        <f t="shared" si="11"/>
        <v>19256</v>
      </c>
    </row>
    <row r="359" spans="1:14" ht="25.5" customHeight="1">
      <c r="A359" s="220"/>
      <c r="B359" s="215"/>
      <c r="C359" s="215">
        <v>4110</v>
      </c>
      <c r="D359" s="215" t="s">
        <v>59</v>
      </c>
      <c r="E359" s="217">
        <v>43500</v>
      </c>
      <c r="F359" s="218">
        <v>43500</v>
      </c>
      <c r="G359" s="218"/>
      <c r="H359" s="218">
        <v>43500</v>
      </c>
      <c r="I359" s="218"/>
      <c r="J359" s="218"/>
      <c r="K359" s="218"/>
      <c r="L359" s="219"/>
      <c r="N359" s="127">
        <f t="shared" si="11"/>
        <v>43500</v>
      </c>
    </row>
    <row r="360" spans="1:14" ht="12.75">
      <c r="A360" s="220"/>
      <c r="B360" s="215"/>
      <c r="C360" s="215">
        <v>4120</v>
      </c>
      <c r="D360" s="215" t="s">
        <v>60</v>
      </c>
      <c r="E360" s="217">
        <v>7001</v>
      </c>
      <c r="F360" s="218">
        <v>7001</v>
      </c>
      <c r="G360" s="218"/>
      <c r="H360" s="218">
        <v>7001</v>
      </c>
      <c r="I360" s="218"/>
      <c r="J360" s="218"/>
      <c r="K360" s="218"/>
      <c r="L360" s="219"/>
      <c r="N360" s="127">
        <f t="shared" si="11"/>
        <v>7001</v>
      </c>
    </row>
    <row r="361" spans="1:14" ht="12.75">
      <c r="A361" s="220"/>
      <c r="B361" s="215"/>
      <c r="C361" s="215">
        <v>4210</v>
      </c>
      <c r="D361" s="215" t="s">
        <v>17</v>
      </c>
      <c r="E361" s="217">
        <v>33111</v>
      </c>
      <c r="F361" s="218">
        <v>33111</v>
      </c>
      <c r="G361" s="218"/>
      <c r="H361" s="218"/>
      <c r="I361" s="218"/>
      <c r="J361" s="218"/>
      <c r="K361" s="218"/>
      <c r="L361" s="219"/>
      <c r="N361" s="127">
        <f t="shared" si="11"/>
        <v>33111</v>
      </c>
    </row>
    <row r="362" spans="1:14" ht="25.5">
      <c r="A362" s="220"/>
      <c r="B362" s="215"/>
      <c r="C362" s="215">
        <v>4240</v>
      </c>
      <c r="D362" s="215" t="s">
        <v>95</v>
      </c>
      <c r="E362" s="217">
        <v>6684</v>
      </c>
      <c r="F362" s="218">
        <v>6684</v>
      </c>
      <c r="G362" s="218"/>
      <c r="H362" s="218"/>
      <c r="I362" s="218"/>
      <c r="J362" s="218"/>
      <c r="K362" s="218"/>
      <c r="L362" s="219"/>
      <c r="N362" s="127">
        <f t="shared" si="11"/>
        <v>6684</v>
      </c>
    </row>
    <row r="363" spans="1:14" ht="12.75">
      <c r="A363" s="220"/>
      <c r="B363" s="215"/>
      <c r="C363" s="215">
        <v>4270</v>
      </c>
      <c r="D363" s="215" t="s">
        <v>34</v>
      </c>
      <c r="E363" s="217">
        <v>1361</v>
      </c>
      <c r="F363" s="218">
        <v>1361</v>
      </c>
      <c r="G363" s="218"/>
      <c r="H363" s="218"/>
      <c r="I363" s="218"/>
      <c r="J363" s="218"/>
      <c r="K363" s="218"/>
      <c r="L363" s="219"/>
      <c r="N363" s="127">
        <f t="shared" si="11"/>
        <v>1361</v>
      </c>
    </row>
    <row r="364" spans="1:14" ht="12.75">
      <c r="A364" s="220"/>
      <c r="B364" s="215"/>
      <c r="C364" s="215">
        <v>4280</v>
      </c>
      <c r="D364" s="215" t="s">
        <v>78</v>
      </c>
      <c r="E364" s="217">
        <v>1116</v>
      </c>
      <c r="F364" s="218">
        <v>1116</v>
      </c>
      <c r="G364" s="218"/>
      <c r="H364" s="218"/>
      <c r="I364" s="218"/>
      <c r="J364" s="218"/>
      <c r="K364" s="218"/>
      <c r="L364" s="219"/>
      <c r="N364" s="127">
        <f t="shared" si="11"/>
        <v>1116</v>
      </c>
    </row>
    <row r="365" spans="1:14" ht="12.75">
      <c r="A365" s="220"/>
      <c r="B365" s="215"/>
      <c r="C365" s="215">
        <v>4300</v>
      </c>
      <c r="D365" s="215" t="s">
        <v>3</v>
      </c>
      <c r="E365" s="217">
        <v>11200</v>
      </c>
      <c r="F365" s="218">
        <v>11200</v>
      </c>
      <c r="G365" s="218"/>
      <c r="H365" s="218"/>
      <c r="I365" s="218"/>
      <c r="J365" s="218"/>
      <c r="K365" s="218"/>
      <c r="L365" s="219"/>
      <c r="N365" s="127">
        <f t="shared" si="11"/>
        <v>11200</v>
      </c>
    </row>
    <row r="366" spans="1:14" ht="25.5">
      <c r="A366" s="220"/>
      <c r="B366" s="215"/>
      <c r="C366" s="215">
        <v>4350</v>
      </c>
      <c r="D366" s="215" t="s">
        <v>63</v>
      </c>
      <c r="E366" s="217">
        <v>1000</v>
      </c>
      <c r="F366" s="218">
        <v>1000</v>
      </c>
      <c r="G366" s="218"/>
      <c r="H366" s="218"/>
      <c r="I366" s="218"/>
      <c r="J366" s="218"/>
      <c r="K366" s="218"/>
      <c r="L366" s="219"/>
      <c r="N366" s="127">
        <f t="shared" si="11"/>
        <v>1000</v>
      </c>
    </row>
    <row r="367" spans="1:14" ht="38.25">
      <c r="A367" s="220"/>
      <c r="B367" s="215"/>
      <c r="C367" s="215">
        <v>4360</v>
      </c>
      <c r="D367" s="215" t="s">
        <v>64</v>
      </c>
      <c r="E367" s="217">
        <v>1100</v>
      </c>
      <c r="F367" s="218">
        <v>1100</v>
      </c>
      <c r="G367" s="218"/>
      <c r="H367" s="218"/>
      <c r="I367" s="218"/>
      <c r="J367" s="218"/>
      <c r="K367" s="218"/>
      <c r="L367" s="219"/>
      <c r="N367" s="127">
        <f t="shared" si="11"/>
        <v>1100</v>
      </c>
    </row>
    <row r="368" spans="1:14" ht="38.25">
      <c r="A368" s="220"/>
      <c r="B368" s="215"/>
      <c r="C368" s="215">
        <v>4370</v>
      </c>
      <c r="D368" s="215" t="s">
        <v>54</v>
      </c>
      <c r="E368" s="217">
        <v>1800</v>
      </c>
      <c r="F368" s="218">
        <v>1800</v>
      </c>
      <c r="G368" s="218"/>
      <c r="H368" s="218"/>
      <c r="I368" s="218"/>
      <c r="J368" s="218"/>
      <c r="K368" s="218"/>
      <c r="L368" s="219"/>
      <c r="N368" s="127">
        <f t="shared" si="11"/>
        <v>1800</v>
      </c>
    </row>
    <row r="369" spans="1:14" ht="12.75">
      <c r="A369" s="220"/>
      <c r="B369" s="215"/>
      <c r="C369" s="215">
        <v>4410</v>
      </c>
      <c r="D369" s="215" t="s">
        <v>55</v>
      </c>
      <c r="E369" s="217">
        <v>2802</v>
      </c>
      <c r="F369" s="218">
        <v>2802</v>
      </c>
      <c r="G369" s="218"/>
      <c r="H369" s="218"/>
      <c r="I369" s="218"/>
      <c r="J369" s="218"/>
      <c r="K369" s="218"/>
      <c r="L369" s="219"/>
      <c r="N369" s="127">
        <f t="shared" si="11"/>
        <v>2802</v>
      </c>
    </row>
    <row r="370" spans="1:14" ht="12.75">
      <c r="A370" s="220"/>
      <c r="B370" s="215"/>
      <c r="C370" s="215">
        <v>4440</v>
      </c>
      <c r="D370" s="215" t="s">
        <v>66</v>
      </c>
      <c r="E370" s="217">
        <v>18998</v>
      </c>
      <c r="F370" s="218">
        <v>18998</v>
      </c>
      <c r="G370" s="218"/>
      <c r="H370" s="218"/>
      <c r="I370" s="218"/>
      <c r="J370" s="218"/>
      <c r="K370" s="218"/>
      <c r="L370" s="219"/>
      <c r="N370" s="127">
        <f t="shared" si="11"/>
        <v>18998</v>
      </c>
    </row>
    <row r="371" spans="1:14" ht="38.25">
      <c r="A371" s="220"/>
      <c r="B371" s="215"/>
      <c r="C371" s="215">
        <v>4740</v>
      </c>
      <c r="D371" s="215" t="s">
        <v>56</v>
      </c>
      <c r="E371" s="217">
        <v>1361</v>
      </c>
      <c r="F371" s="218">
        <v>1361</v>
      </c>
      <c r="G371" s="218"/>
      <c r="H371" s="218"/>
      <c r="I371" s="218"/>
      <c r="J371" s="218"/>
      <c r="K371" s="218"/>
      <c r="L371" s="219"/>
      <c r="N371" s="127">
        <f t="shared" si="11"/>
        <v>1361</v>
      </c>
    </row>
    <row r="372" spans="1:14" ht="29.25" customHeight="1">
      <c r="A372" s="220"/>
      <c r="B372" s="215"/>
      <c r="C372" s="215">
        <v>4750</v>
      </c>
      <c r="D372" s="215" t="s">
        <v>68</v>
      </c>
      <c r="E372" s="217">
        <v>1221</v>
      </c>
      <c r="F372" s="218">
        <v>1221</v>
      </c>
      <c r="G372" s="218"/>
      <c r="H372" s="218"/>
      <c r="I372" s="218"/>
      <c r="J372" s="218"/>
      <c r="K372" s="218"/>
      <c r="L372" s="219"/>
      <c r="N372" s="127">
        <f t="shared" si="11"/>
        <v>1221</v>
      </c>
    </row>
    <row r="373" spans="1:14" ht="38.25" customHeight="1" hidden="1">
      <c r="A373" s="220"/>
      <c r="B373" s="215"/>
      <c r="C373" s="215">
        <v>2710</v>
      </c>
      <c r="D373" s="215" t="s">
        <v>125</v>
      </c>
      <c r="E373" s="217"/>
      <c r="F373" s="218"/>
      <c r="G373" s="218"/>
      <c r="H373" s="218"/>
      <c r="I373" s="218"/>
      <c r="J373" s="218"/>
      <c r="K373" s="218"/>
      <c r="L373" s="219"/>
      <c r="N373" s="127">
        <f t="shared" si="11"/>
        <v>0</v>
      </c>
    </row>
    <row r="374" spans="1:14" ht="25.5">
      <c r="A374" s="210"/>
      <c r="B374" s="212">
        <v>80146</v>
      </c>
      <c r="C374" s="212"/>
      <c r="D374" s="212" t="s">
        <v>126</v>
      </c>
      <c r="E374" s="213">
        <f>SUM(E375:E380)</f>
        <v>25633</v>
      </c>
      <c r="F374" s="213">
        <f>SUM(F375:F380)</f>
        <v>25633</v>
      </c>
      <c r="G374" s="213">
        <f>SUM(G375:G379)</f>
        <v>0</v>
      </c>
      <c r="H374" s="213">
        <f>SUM(H375:H379)</f>
        <v>988</v>
      </c>
      <c r="I374" s="218"/>
      <c r="J374" s="218"/>
      <c r="K374" s="218"/>
      <c r="L374" s="219"/>
      <c r="N374" s="127">
        <f t="shared" si="11"/>
        <v>25633</v>
      </c>
    </row>
    <row r="375" spans="1:14" ht="25.5">
      <c r="A375" s="220"/>
      <c r="B375" s="215"/>
      <c r="C375" s="215">
        <v>4110</v>
      </c>
      <c r="D375" s="215" t="s">
        <v>59</v>
      </c>
      <c r="E375" s="217">
        <v>869</v>
      </c>
      <c r="F375" s="218">
        <v>869</v>
      </c>
      <c r="G375" s="218"/>
      <c r="H375" s="218">
        <v>869</v>
      </c>
      <c r="I375" s="218"/>
      <c r="J375" s="218"/>
      <c r="K375" s="218"/>
      <c r="L375" s="219"/>
      <c r="N375" s="127">
        <f t="shared" si="11"/>
        <v>869</v>
      </c>
    </row>
    <row r="376" spans="1:14" ht="12.75">
      <c r="A376" s="220"/>
      <c r="B376" s="215"/>
      <c r="C376" s="215">
        <v>4120</v>
      </c>
      <c r="D376" s="215" t="s">
        <v>60</v>
      </c>
      <c r="E376" s="217">
        <v>119</v>
      </c>
      <c r="F376" s="218">
        <v>119</v>
      </c>
      <c r="G376" s="218"/>
      <c r="H376" s="218">
        <v>119</v>
      </c>
      <c r="I376" s="218"/>
      <c r="J376" s="218"/>
      <c r="K376" s="218"/>
      <c r="L376" s="219"/>
      <c r="N376" s="127">
        <f t="shared" si="11"/>
        <v>119</v>
      </c>
    </row>
    <row r="377" spans="1:14" ht="12.75">
      <c r="A377" s="220"/>
      <c r="B377" s="215"/>
      <c r="C377" s="215">
        <v>4210</v>
      </c>
      <c r="D377" s="215" t="s">
        <v>17</v>
      </c>
      <c r="E377" s="217">
        <v>489</v>
      </c>
      <c r="F377" s="218">
        <v>489</v>
      </c>
      <c r="G377" s="218"/>
      <c r="H377" s="218"/>
      <c r="I377" s="218"/>
      <c r="J377" s="218"/>
      <c r="K377" s="218"/>
      <c r="L377" s="219"/>
      <c r="N377" s="127">
        <f t="shared" si="11"/>
        <v>489</v>
      </c>
    </row>
    <row r="378" spans="1:14" ht="12.75">
      <c r="A378" s="220"/>
      <c r="B378" s="215"/>
      <c r="C378" s="215">
        <v>4300</v>
      </c>
      <c r="D378" s="215" t="s">
        <v>3</v>
      </c>
      <c r="E378" s="217">
        <v>10000</v>
      </c>
      <c r="F378" s="218">
        <v>10000</v>
      </c>
      <c r="G378" s="218"/>
      <c r="H378" s="218"/>
      <c r="I378" s="218"/>
      <c r="J378" s="218"/>
      <c r="K378" s="218"/>
      <c r="L378" s="219"/>
      <c r="N378" s="127">
        <f t="shared" si="11"/>
        <v>10000</v>
      </c>
    </row>
    <row r="379" spans="1:14" ht="12.75">
      <c r="A379" s="220"/>
      <c r="B379" s="215"/>
      <c r="C379" s="215">
        <v>4410</v>
      </c>
      <c r="D379" s="215" t="s">
        <v>55</v>
      </c>
      <c r="E379" s="217">
        <v>7033</v>
      </c>
      <c r="F379" s="218">
        <v>7033</v>
      </c>
      <c r="G379" s="218"/>
      <c r="H379" s="218"/>
      <c r="I379" s="218"/>
      <c r="J379" s="218"/>
      <c r="K379" s="218"/>
      <c r="L379" s="219"/>
      <c r="N379" s="127">
        <f t="shared" si="11"/>
        <v>7033</v>
      </c>
    </row>
    <row r="380" spans="1:14" ht="38.25">
      <c r="A380" s="220"/>
      <c r="B380" s="215"/>
      <c r="C380" s="215">
        <v>4700</v>
      </c>
      <c r="D380" s="215" t="s">
        <v>67</v>
      </c>
      <c r="E380" s="217">
        <v>7123</v>
      </c>
      <c r="F380" s="218">
        <v>7123</v>
      </c>
      <c r="G380" s="218"/>
      <c r="H380" s="218"/>
      <c r="I380" s="218"/>
      <c r="J380" s="218"/>
      <c r="K380" s="218"/>
      <c r="L380" s="219"/>
      <c r="N380" s="127">
        <f t="shared" si="11"/>
        <v>7123</v>
      </c>
    </row>
    <row r="381" spans="1:14" s="5" customFormat="1" ht="12.75">
      <c r="A381" s="210"/>
      <c r="B381" s="212">
        <v>80148</v>
      </c>
      <c r="C381" s="212"/>
      <c r="D381" s="212" t="s">
        <v>351</v>
      </c>
      <c r="E381" s="213">
        <f>SUM(E382+E392)</f>
        <v>287161</v>
      </c>
      <c r="F381" s="213">
        <f>SUM(F382+F392)</f>
        <v>287161</v>
      </c>
      <c r="G381" s="213">
        <f>SUM(G382+G392)</f>
        <v>126354</v>
      </c>
      <c r="H381" s="213">
        <f>SUM(H382+H392)</f>
        <v>22326</v>
      </c>
      <c r="I381" s="229"/>
      <c r="J381" s="229"/>
      <c r="K381" s="229"/>
      <c r="L381" s="236"/>
      <c r="N381" s="127">
        <f t="shared" si="11"/>
        <v>287161</v>
      </c>
    </row>
    <row r="382" spans="1:14" ht="12.75">
      <c r="A382" s="231"/>
      <c r="B382" s="232"/>
      <c r="C382" s="232"/>
      <c r="D382" s="232" t="s">
        <v>127</v>
      </c>
      <c r="E382" s="233">
        <f>SUM(E383:E391)</f>
        <v>182970</v>
      </c>
      <c r="F382" s="233">
        <f>SUM(F383:F391)</f>
        <v>182970</v>
      </c>
      <c r="G382" s="233">
        <f>SUM(G383:G391)</f>
        <v>78410</v>
      </c>
      <c r="H382" s="233">
        <f>SUM(H383:H391)</f>
        <v>13855</v>
      </c>
      <c r="I382" s="218"/>
      <c r="J382" s="218"/>
      <c r="K382" s="218"/>
      <c r="L382" s="219"/>
      <c r="N382" s="127">
        <f t="shared" si="11"/>
        <v>182970</v>
      </c>
    </row>
    <row r="383" spans="1:14" ht="25.5">
      <c r="A383" s="220"/>
      <c r="B383" s="215"/>
      <c r="C383" s="215">
        <v>4010</v>
      </c>
      <c r="D383" s="215" t="s">
        <v>47</v>
      </c>
      <c r="E383" s="217">
        <v>72480</v>
      </c>
      <c r="F383" s="218">
        <v>72480</v>
      </c>
      <c r="G383" s="218">
        <v>72480</v>
      </c>
      <c r="H383" s="218"/>
      <c r="I383" s="218"/>
      <c r="J383" s="218"/>
      <c r="K383" s="218"/>
      <c r="L383" s="219"/>
      <c r="N383" s="127">
        <f aca="true" t="shared" si="12" ref="N383:N447">SUM(F383+L383)</f>
        <v>72480</v>
      </c>
    </row>
    <row r="384" spans="1:14" ht="12.75">
      <c r="A384" s="220"/>
      <c r="B384" s="215"/>
      <c r="C384" s="215">
        <v>4040</v>
      </c>
      <c r="D384" s="215" t="s">
        <v>48</v>
      </c>
      <c r="E384" s="217">
        <v>5930</v>
      </c>
      <c r="F384" s="218">
        <v>5930</v>
      </c>
      <c r="G384" s="218">
        <v>5930</v>
      </c>
      <c r="H384" s="218"/>
      <c r="I384" s="218"/>
      <c r="J384" s="218"/>
      <c r="K384" s="218"/>
      <c r="L384" s="219"/>
      <c r="N384" s="127">
        <f t="shared" si="12"/>
        <v>5930</v>
      </c>
    </row>
    <row r="385" spans="1:14" ht="25.5">
      <c r="A385" s="220"/>
      <c r="B385" s="215"/>
      <c r="C385" s="215">
        <v>4110</v>
      </c>
      <c r="D385" s="215" t="s">
        <v>59</v>
      </c>
      <c r="E385" s="217">
        <v>11934</v>
      </c>
      <c r="F385" s="218">
        <v>11934</v>
      </c>
      <c r="G385" s="218"/>
      <c r="H385" s="218">
        <v>11934</v>
      </c>
      <c r="I385" s="218"/>
      <c r="J385" s="218"/>
      <c r="K385" s="218"/>
      <c r="L385" s="219"/>
      <c r="N385" s="127">
        <f t="shared" si="12"/>
        <v>11934</v>
      </c>
    </row>
    <row r="386" spans="1:14" ht="12.75">
      <c r="A386" s="220"/>
      <c r="B386" s="215"/>
      <c r="C386" s="215">
        <v>4120</v>
      </c>
      <c r="D386" s="215" t="s">
        <v>60</v>
      </c>
      <c r="E386" s="217">
        <v>1921</v>
      </c>
      <c r="F386" s="218">
        <v>1921</v>
      </c>
      <c r="G386" s="218"/>
      <c r="H386" s="218">
        <v>1921</v>
      </c>
      <c r="I386" s="218"/>
      <c r="J386" s="218"/>
      <c r="K386" s="218"/>
      <c r="L386" s="219"/>
      <c r="N386" s="127">
        <f t="shared" si="12"/>
        <v>1921</v>
      </c>
    </row>
    <row r="387" spans="1:14" ht="12.75">
      <c r="A387" s="220"/>
      <c r="B387" s="215"/>
      <c r="C387" s="215">
        <v>4210</v>
      </c>
      <c r="D387" s="215" t="s">
        <v>17</v>
      </c>
      <c r="E387" s="217">
        <v>14087</v>
      </c>
      <c r="F387" s="218">
        <v>14087</v>
      </c>
      <c r="G387" s="218"/>
      <c r="H387" s="218"/>
      <c r="I387" s="218"/>
      <c r="J387" s="218"/>
      <c r="K387" s="218"/>
      <c r="L387" s="219"/>
      <c r="N387" s="127">
        <f t="shared" si="12"/>
        <v>14087</v>
      </c>
    </row>
    <row r="388" spans="1:14" ht="12.75">
      <c r="A388" s="220"/>
      <c r="B388" s="215"/>
      <c r="C388" s="215">
        <v>4220</v>
      </c>
      <c r="D388" s="215" t="s">
        <v>116</v>
      </c>
      <c r="E388" s="217">
        <v>69457</v>
      </c>
      <c r="F388" s="218">
        <v>69457</v>
      </c>
      <c r="G388" s="218"/>
      <c r="H388" s="218"/>
      <c r="I388" s="218"/>
      <c r="J388" s="218"/>
      <c r="K388" s="218"/>
      <c r="L388" s="219"/>
      <c r="N388" s="127">
        <f t="shared" si="12"/>
        <v>69457</v>
      </c>
    </row>
    <row r="389" spans="1:14" ht="12.75">
      <c r="A389" s="220"/>
      <c r="B389" s="215"/>
      <c r="C389" s="215">
        <v>4260</v>
      </c>
      <c r="D389" s="215" t="s">
        <v>62</v>
      </c>
      <c r="E389" s="217">
        <v>43</v>
      </c>
      <c r="F389" s="218">
        <v>43</v>
      </c>
      <c r="G389" s="218"/>
      <c r="H389" s="218"/>
      <c r="I389" s="218"/>
      <c r="J389" s="218"/>
      <c r="K389" s="218"/>
      <c r="L389" s="219"/>
      <c r="N389" s="127">
        <f t="shared" si="12"/>
        <v>43</v>
      </c>
    </row>
    <row r="390" spans="1:14" ht="12.75">
      <c r="A390" s="220"/>
      <c r="B390" s="215"/>
      <c r="C390" s="215">
        <v>4300</v>
      </c>
      <c r="D390" s="215" t="s">
        <v>3</v>
      </c>
      <c r="E390" s="217">
        <v>3189</v>
      </c>
      <c r="F390" s="218">
        <v>3189</v>
      </c>
      <c r="G390" s="218"/>
      <c r="H390" s="218"/>
      <c r="I390" s="218"/>
      <c r="J390" s="218"/>
      <c r="K390" s="218"/>
      <c r="L390" s="219"/>
      <c r="N390" s="127">
        <f t="shared" si="12"/>
        <v>3189</v>
      </c>
    </row>
    <row r="391" spans="1:14" ht="12.75">
      <c r="A391" s="220"/>
      <c r="B391" s="215"/>
      <c r="C391" s="215">
        <v>4440</v>
      </c>
      <c r="D391" s="215" t="s">
        <v>66</v>
      </c>
      <c r="E391" s="217">
        <v>3929</v>
      </c>
      <c r="F391" s="218">
        <v>3929</v>
      </c>
      <c r="G391" s="218"/>
      <c r="H391" s="218"/>
      <c r="I391" s="218"/>
      <c r="J391" s="218"/>
      <c r="K391" s="218"/>
      <c r="L391" s="219"/>
      <c r="N391" s="127">
        <f t="shared" si="12"/>
        <v>3929</v>
      </c>
    </row>
    <row r="392" spans="1:14" ht="12.75">
      <c r="A392" s="231"/>
      <c r="B392" s="232"/>
      <c r="C392" s="232"/>
      <c r="D392" s="232" t="s">
        <v>128</v>
      </c>
      <c r="E392" s="233">
        <f>SUM(E393:E402)</f>
        <v>104191</v>
      </c>
      <c r="F392" s="233">
        <f>SUM(F393:F402)</f>
        <v>104191</v>
      </c>
      <c r="G392" s="233">
        <f>SUM(G393:G402)</f>
        <v>47944</v>
      </c>
      <c r="H392" s="233">
        <f>SUM(H393:H402)</f>
        <v>8471</v>
      </c>
      <c r="I392" s="218"/>
      <c r="J392" s="218"/>
      <c r="K392" s="218"/>
      <c r="L392" s="219"/>
      <c r="N392" s="127">
        <f t="shared" si="12"/>
        <v>104191</v>
      </c>
    </row>
    <row r="393" spans="1:14" ht="25.5">
      <c r="A393" s="220"/>
      <c r="B393" s="215"/>
      <c r="C393" s="215">
        <v>4010</v>
      </c>
      <c r="D393" s="215" t="s">
        <v>47</v>
      </c>
      <c r="E393" s="217">
        <v>44379</v>
      </c>
      <c r="F393" s="218">
        <v>44379</v>
      </c>
      <c r="G393" s="218">
        <v>44379</v>
      </c>
      <c r="H393" s="218"/>
      <c r="I393" s="218"/>
      <c r="J393" s="218"/>
      <c r="K393" s="218"/>
      <c r="L393" s="219"/>
      <c r="N393" s="127">
        <f t="shared" si="12"/>
        <v>44379</v>
      </c>
    </row>
    <row r="394" spans="1:14" ht="12.75">
      <c r="A394" s="220"/>
      <c r="B394" s="215"/>
      <c r="C394" s="215">
        <v>4040</v>
      </c>
      <c r="D394" s="215" t="s">
        <v>48</v>
      </c>
      <c r="E394" s="217">
        <v>3565</v>
      </c>
      <c r="F394" s="218">
        <v>3565</v>
      </c>
      <c r="G394" s="218">
        <v>3565</v>
      </c>
      <c r="H394" s="218"/>
      <c r="I394" s="218"/>
      <c r="J394" s="218"/>
      <c r="K394" s="218"/>
      <c r="L394" s="219"/>
      <c r="N394" s="127">
        <f t="shared" si="12"/>
        <v>3565</v>
      </c>
    </row>
    <row r="395" spans="1:14" ht="25.5">
      <c r="A395" s="220"/>
      <c r="B395" s="215"/>
      <c r="C395" s="215">
        <v>4110</v>
      </c>
      <c r="D395" s="215" t="s">
        <v>59</v>
      </c>
      <c r="E395" s="217">
        <v>7297</v>
      </c>
      <c r="F395" s="218">
        <v>7297</v>
      </c>
      <c r="G395" s="218"/>
      <c r="H395" s="218">
        <v>7297</v>
      </c>
      <c r="I395" s="218"/>
      <c r="J395" s="218"/>
      <c r="K395" s="218"/>
      <c r="L395" s="219"/>
      <c r="N395" s="127">
        <f t="shared" si="12"/>
        <v>7297</v>
      </c>
    </row>
    <row r="396" spans="1:14" ht="12.75">
      <c r="A396" s="220"/>
      <c r="B396" s="215"/>
      <c r="C396" s="215">
        <v>4120</v>
      </c>
      <c r="D396" s="215" t="s">
        <v>60</v>
      </c>
      <c r="E396" s="217">
        <v>1174</v>
      </c>
      <c r="F396" s="218">
        <v>1174</v>
      </c>
      <c r="G396" s="218"/>
      <c r="H396" s="218">
        <v>1174</v>
      </c>
      <c r="I396" s="218"/>
      <c r="J396" s="218"/>
      <c r="K396" s="218"/>
      <c r="L396" s="219"/>
      <c r="N396" s="127">
        <f t="shared" si="12"/>
        <v>1174</v>
      </c>
    </row>
    <row r="397" spans="1:14" ht="12.75">
      <c r="A397" s="220"/>
      <c r="B397" s="215"/>
      <c r="C397" s="215">
        <v>4210</v>
      </c>
      <c r="D397" s="215" t="s">
        <v>17</v>
      </c>
      <c r="E397" s="217">
        <v>559</v>
      </c>
      <c r="F397" s="218">
        <v>559</v>
      </c>
      <c r="G397" s="218"/>
      <c r="H397" s="218"/>
      <c r="I397" s="218"/>
      <c r="J397" s="218"/>
      <c r="K397" s="218"/>
      <c r="L397" s="219"/>
      <c r="N397" s="127">
        <f t="shared" si="12"/>
        <v>559</v>
      </c>
    </row>
    <row r="398" spans="1:14" ht="12.75">
      <c r="A398" s="220"/>
      <c r="B398" s="215"/>
      <c r="C398" s="215">
        <v>4220</v>
      </c>
      <c r="D398" s="215" t="s">
        <v>116</v>
      </c>
      <c r="E398" s="217">
        <v>43218</v>
      </c>
      <c r="F398" s="218">
        <v>43218</v>
      </c>
      <c r="G398" s="218"/>
      <c r="H398" s="218"/>
      <c r="I398" s="218"/>
      <c r="J398" s="218"/>
      <c r="K398" s="218"/>
      <c r="L398" s="219"/>
      <c r="N398" s="127">
        <f t="shared" si="12"/>
        <v>43218</v>
      </c>
    </row>
    <row r="399" spans="1:14" ht="12.75">
      <c r="A399" s="220"/>
      <c r="B399" s="215"/>
      <c r="C399" s="215">
        <v>4260</v>
      </c>
      <c r="D399" s="215" t="s">
        <v>62</v>
      </c>
      <c r="E399" s="217">
        <v>1076</v>
      </c>
      <c r="F399" s="218">
        <v>1076</v>
      </c>
      <c r="G399" s="218"/>
      <c r="H399" s="218"/>
      <c r="I399" s="218"/>
      <c r="J399" s="218"/>
      <c r="K399" s="218"/>
      <c r="L399" s="219"/>
      <c r="N399" s="127">
        <f t="shared" si="12"/>
        <v>1076</v>
      </c>
    </row>
    <row r="400" spans="1:14" ht="12.75">
      <c r="A400" s="220"/>
      <c r="B400" s="215"/>
      <c r="C400" s="215">
        <v>4280</v>
      </c>
      <c r="D400" s="215" t="s">
        <v>78</v>
      </c>
      <c r="E400" s="217">
        <v>100</v>
      </c>
      <c r="F400" s="218">
        <v>100</v>
      </c>
      <c r="G400" s="218"/>
      <c r="H400" s="218"/>
      <c r="I400" s="218"/>
      <c r="J400" s="218"/>
      <c r="K400" s="218"/>
      <c r="L400" s="219"/>
      <c r="N400" s="127">
        <f t="shared" si="12"/>
        <v>100</v>
      </c>
    </row>
    <row r="401" spans="1:14" ht="12.75">
      <c r="A401" s="220"/>
      <c r="B401" s="215"/>
      <c r="C401" s="215">
        <v>4300</v>
      </c>
      <c r="D401" s="215" t="s">
        <v>3</v>
      </c>
      <c r="E401" s="217">
        <v>103</v>
      </c>
      <c r="F401" s="218">
        <v>103</v>
      </c>
      <c r="G401" s="218"/>
      <c r="H401" s="218"/>
      <c r="I401" s="218"/>
      <c r="J401" s="218"/>
      <c r="K401" s="218"/>
      <c r="L401" s="219"/>
      <c r="N401" s="127">
        <f t="shared" si="12"/>
        <v>103</v>
      </c>
    </row>
    <row r="402" spans="1:14" ht="12.75">
      <c r="A402" s="220"/>
      <c r="B402" s="215"/>
      <c r="C402" s="215">
        <v>4440</v>
      </c>
      <c r="D402" s="215" t="s">
        <v>66</v>
      </c>
      <c r="E402" s="217">
        <v>2720</v>
      </c>
      <c r="F402" s="218">
        <v>2720</v>
      </c>
      <c r="G402" s="218"/>
      <c r="H402" s="218"/>
      <c r="I402" s="218"/>
      <c r="J402" s="218"/>
      <c r="K402" s="218"/>
      <c r="L402" s="219"/>
      <c r="N402" s="127">
        <f t="shared" si="12"/>
        <v>2720</v>
      </c>
    </row>
    <row r="403" spans="1:14" ht="12.75">
      <c r="A403" s="210"/>
      <c r="B403" s="212">
        <v>80195</v>
      </c>
      <c r="C403" s="212"/>
      <c r="D403" s="212" t="s">
        <v>207</v>
      </c>
      <c r="E403" s="213">
        <f>SUM(E404:E405)</f>
        <v>12618</v>
      </c>
      <c r="F403" s="213">
        <f>SUM(F404:F405)</f>
        <v>12618</v>
      </c>
      <c r="G403" s="213">
        <f>SUM(G404:G404)</f>
        <v>0</v>
      </c>
      <c r="H403" s="218"/>
      <c r="I403" s="218"/>
      <c r="J403" s="218"/>
      <c r="K403" s="218"/>
      <c r="L403" s="219"/>
      <c r="N403" s="127">
        <f t="shared" si="12"/>
        <v>12618</v>
      </c>
    </row>
    <row r="404" spans="1:14" ht="38.25">
      <c r="A404" s="220"/>
      <c r="B404" s="215"/>
      <c r="C404" s="215">
        <v>3020</v>
      </c>
      <c r="D404" s="215" t="s">
        <v>129</v>
      </c>
      <c r="E404" s="217">
        <v>9000</v>
      </c>
      <c r="F404" s="218">
        <v>9000</v>
      </c>
      <c r="G404" s="218"/>
      <c r="H404" s="218"/>
      <c r="I404" s="218"/>
      <c r="J404" s="218"/>
      <c r="K404" s="218"/>
      <c r="L404" s="219"/>
      <c r="N404" s="127">
        <f t="shared" si="12"/>
        <v>9000</v>
      </c>
    </row>
    <row r="405" spans="1:14" ht="25.5">
      <c r="A405" s="220"/>
      <c r="B405" s="215"/>
      <c r="C405" s="215">
        <v>4300</v>
      </c>
      <c r="D405" s="215" t="s">
        <v>130</v>
      </c>
      <c r="E405" s="217">
        <v>3618</v>
      </c>
      <c r="F405" s="218">
        <v>3618</v>
      </c>
      <c r="G405" s="218"/>
      <c r="H405" s="218"/>
      <c r="I405" s="218"/>
      <c r="J405" s="218"/>
      <c r="K405" s="218"/>
      <c r="L405" s="219"/>
      <c r="N405" s="127">
        <f t="shared" si="12"/>
        <v>3618</v>
      </c>
    </row>
    <row r="406" spans="1:14" ht="12.75">
      <c r="A406" s="225">
        <v>851</v>
      </c>
      <c r="B406" s="226"/>
      <c r="C406" s="226"/>
      <c r="D406" s="226" t="s">
        <v>131</v>
      </c>
      <c r="E406" s="227">
        <f>SUM(E407+E410+E417)</f>
        <v>107952</v>
      </c>
      <c r="F406" s="227">
        <f>SUM(F407+F410+F417)</f>
        <v>107952</v>
      </c>
      <c r="G406" s="227">
        <f>SUM(G407+G410+G417)</f>
        <v>12000</v>
      </c>
      <c r="H406" s="227">
        <f>SUM(H407+H410+H417)</f>
        <v>1200</v>
      </c>
      <c r="I406" s="218"/>
      <c r="J406" s="218"/>
      <c r="K406" s="218"/>
      <c r="L406" s="219"/>
      <c r="N406" s="127">
        <f t="shared" si="12"/>
        <v>107952</v>
      </c>
    </row>
    <row r="407" spans="1:14" ht="12.75">
      <c r="A407" s="210"/>
      <c r="B407" s="212">
        <v>85153</v>
      </c>
      <c r="C407" s="212"/>
      <c r="D407" s="212" t="s">
        <v>132</v>
      </c>
      <c r="E407" s="213">
        <f>SUM(E408:E409)</f>
        <v>3000</v>
      </c>
      <c r="F407" s="213">
        <f>SUM(F408:F409)</f>
        <v>3000</v>
      </c>
      <c r="G407" s="213">
        <f>SUM(G408:G409)</f>
        <v>0</v>
      </c>
      <c r="H407" s="213">
        <f>SUM(H408:H409)</f>
        <v>0</v>
      </c>
      <c r="I407" s="218"/>
      <c r="J407" s="218"/>
      <c r="K407" s="218"/>
      <c r="L407" s="219"/>
      <c r="N407" s="127">
        <f t="shared" si="12"/>
        <v>3000</v>
      </c>
    </row>
    <row r="408" spans="1:14" ht="12.75">
      <c r="A408" s="220"/>
      <c r="B408" s="215"/>
      <c r="C408" s="215">
        <v>4210</v>
      </c>
      <c r="D408" s="215" t="s">
        <v>17</v>
      </c>
      <c r="E408" s="217">
        <v>1500</v>
      </c>
      <c r="F408" s="218">
        <v>1500</v>
      </c>
      <c r="G408" s="218"/>
      <c r="H408" s="218"/>
      <c r="I408" s="218"/>
      <c r="J408" s="218"/>
      <c r="K408" s="218"/>
      <c r="L408" s="219"/>
      <c r="N408" s="127">
        <f t="shared" si="12"/>
        <v>1500</v>
      </c>
    </row>
    <row r="409" spans="1:14" ht="12.75">
      <c r="A409" s="220"/>
      <c r="B409" s="215"/>
      <c r="C409" s="215">
        <v>4300</v>
      </c>
      <c r="D409" s="215" t="s">
        <v>3</v>
      </c>
      <c r="E409" s="217">
        <v>1500</v>
      </c>
      <c r="F409" s="218">
        <v>1500</v>
      </c>
      <c r="G409" s="218"/>
      <c r="H409" s="218"/>
      <c r="I409" s="218"/>
      <c r="J409" s="218"/>
      <c r="K409" s="218"/>
      <c r="L409" s="219"/>
      <c r="N409" s="127">
        <f t="shared" si="12"/>
        <v>1500</v>
      </c>
    </row>
    <row r="410" spans="1:14" ht="12.75">
      <c r="A410" s="210"/>
      <c r="B410" s="212">
        <v>85154</v>
      </c>
      <c r="C410" s="212"/>
      <c r="D410" s="212" t="s">
        <v>133</v>
      </c>
      <c r="E410" s="213">
        <f>SUM(E411:E416)</f>
        <v>42150</v>
      </c>
      <c r="F410" s="213">
        <f>SUM(F411:F416)</f>
        <v>42150</v>
      </c>
      <c r="G410" s="213">
        <f>SUM(G411:G416)</f>
        <v>12000</v>
      </c>
      <c r="H410" s="213">
        <f>SUM(H411:H416)</f>
        <v>1200</v>
      </c>
      <c r="I410" s="218"/>
      <c r="J410" s="218"/>
      <c r="K410" s="218"/>
      <c r="L410" s="219"/>
      <c r="N410" s="127">
        <f t="shared" si="12"/>
        <v>42150</v>
      </c>
    </row>
    <row r="411" spans="1:14" ht="25.5">
      <c r="A411" s="220"/>
      <c r="B411" s="215"/>
      <c r="C411" s="215">
        <v>4110</v>
      </c>
      <c r="D411" s="215" t="s">
        <v>59</v>
      </c>
      <c r="E411" s="217">
        <v>1020</v>
      </c>
      <c r="F411" s="218">
        <v>1020</v>
      </c>
      <c r="G411" s="218"/>
      <c r="H411" s="218">
        <v>1020</v>
      </c>
      <c r="I411" s="218"/>
      <c r="J411" s="218"/>
      <c r="K411" s="218"/>
      <c r="L411" s="219"/>
      <c r="N411" s="127">
        <f t="shared" si="12"/>
        <v>1020</v>
      </c>
    </row>
    <row r="412" spans="1:14" ht="12.75">
      <c r="A412" s="220"/>
      <c r="B412" s="215"/>
      <c r="C412" s="215">
        <v>4120</v>
      </c>
      <c r="D412" s="215" t="s">
        <v>60</v>
      </c>
      <c r="E412" s="217">
        <v>180</v>
      </c>
      <c r="F412" s="218">
        <v>180</v>
      </c>
      <c r="G412" s="218"/>
      <c r="H412" s="218">
        <v>180</v>
      </c>
      <c r="I412" s="218"/>
      <c r="J412" s="218"/>
      <c r="K412" s="218"/>
      <c r="L412" s="219"/>
      <c r="N412" s="127">
        <f t="shared" si="12"/>
        <v>180</v>
      </c>
    </row>
    <row r="413" spans="1:14" ht="12.75">
      <c r="A413" s="220"/>
      <c r="B413" s="215"/>
      <c r="C413" s="215">
        <v>4170</v>
      </c>
      <c r="D413" s="215" t="s">
        <v>21</v>
      </c>
      <c r="E413" s="217">
        <v>12000</v>
      </c>
      <c r="F413" s="218">
        <v>12000</v>
      </c>
      <c r="G413" s="218">
        <v>12000</v>
      </c>
      <c r="H413" s="218"/>
      <c r="I413" s="218"/>
      <c r="J413" s="218"/>
      <c r="K413" s="218"/>
      <c r="L413" s="219"/>
      <c r="N413" s="127">
        <f t="shared" si="12"/>
        <v>12000</v>
      </c>
    </row>
    <row r="414" spans="1:14" ht="12.75">
      <c r="A414" s="220"/>
      <c r="B414" s="215"/>
      <c r="C414" s="215">
        <v>4210</v>
      </c>
      <c r="D414" s="215" t="s">
        <v>17</v>
      </c>
      <c r="E414" s="217">
        <v>10000</v>
      </c>
      <c r="F414" s="218">
        <v>10000</v>
      </c>
      <c r="G414" s="218"/>
      <c r="H414" s="218"/>
      <c r="I414" s="218"/>
      <c r="J414" s="218"/>
      <c r="K414" s="218"/>
      <c r="L414" s="219"/>
      <c r="N414" s="127">
        <f t="shared" si="12"/>
        <v>10000</v>
      </c>
    </row>
    <row r="415" spans="1:14" ht="12.75">
      <c r="A415" s="220"/>
      <c r="B415" s="215"/>
      <c r="C415" s="215">
        <v>4300</v>
      </c>
      <c r="D415" s="215" t="s">
        <v>3</v>
      </c>
      <c r="E415" s="217">
        <v>16950</v>
      </c>
      <c r="F415" s="218">
        <v>16950</v>
      </c>
      <c r="G415" s="218"/>
      <c r="H415" s="218"/>
      <c r="I415" s="218"/>
      <c r="J415" s="218"/>
      <c r="K415" s="218"/>
      <c r="L415" s="219"/>
      <c r="N415" s="127">
        <f t="shared" si="12"/>
        <v>16950</v>
      </c>
    </row>
    <row r="416" spans="1:14" ht="12.75">
      <c r="A416" s="220"/>
      <c r="B416" s="215"/>
      <c r="C416" s="215">
        <v>4410</v>
      </c>
      <c r="D416" s="215" t="s">
        <v>55</v>
      </c>
      <c r="E416" s="217">
        <v>2000</v>
      </c>
      <c r="F416" s="218">
        <v>2000</v>
      </c>
      <c r="G416" s="218"/>
      <c r="H416" s="218"/>
      <c r="I416" s="218"/>
      <c r="J416" s="218"/>
      <c r="K416" s="218"/>
      <c r="L416" s="219"/>
      <c r="N416" s="127">
        <f t="shared" si="12"/>
        <v>2000</v>
      </c>
    </row>
    <row r="417" spans="1:14" ht="12.75">
      <c r="A417" s="220"/>
      <c r="B417" s="212">
        <v>85195</v>
      </c>
      <c r="C417" s="212"/>
      <c r="D417" s="212" t="s">
        <v>207</v>
      </c>
      <c r="E417" s="213">
        <f>SUM(E418)</f>
        <v>62802</v>
      </c>
      <c r="F417" s="213">
        <f>SUM(F418)</f>
        <v>62802</v>
      </c>
      <c r="G417" s="218"/>
      <c r="H417" s="218"/>
      <c r="I417" s="218"/>
      <c r="J417" s="218"/>
      <c r="K417" s="218"/>
      <c r="L417" s="219"/>
      <c r="N417" s="127">
        <f t="shared" si="12"/>
        <v>62802</v>
      </c>
    </row>
    <row r="418" spans="1:14" ht="12.75">
      <c r="A418" s="220"/>
      <c r="B418" s="215"/>
      <c r="C418" s="215">
        <v>4280</v>
      </c>
      <c r="D418" s="215" t="s">
        <v>78</v>
      </c>
      <c r="E418" s="217">
        <v>62802</v>
      </c>
      <c r="F418" s="217">
        <v>62802</v>
      </c>
      <c r="G418" s="218"/>
      <c r="H418" s="218"/>
      <c r="I418" s="218"/>
      <c r="J418" s="218"/>
      <c r="K418" s="218"/>
      <c r="L418" s="219"/>
      <c r="N418" s="127">
        <f t="shared" si="12"/>
        <v>62802</v>
      </c>
    </row>
    <row r="419" spans="1:14" ht="12.75">
      <c r="A419" s="225">
        <v>852</v>
      </c>
      <c r="B419" s="226"/>
      <c r="C419" s="226"/>
      <c r="D419" s="226" t="s">
        <v>274</v>
      </c>
      <c r="E419" s="227">
        <f>SUM(E422+E436+E438+E443+E445+E467+E469+E420)</f>
        <v>3842775</v>
      </c>
      <c r="F419" s="227">
        <f>SUM(F422+F436+F438+F443+F445+F467+F469+F420)</f>
        <v>3842775</v>
      </c>
      <c r="G419" s="227">
        <f>SUM(G422+G436+G438+G443+G445+G467+G469+G420)</f>
        <v>337460</v>
      </c>
      <c r="H419" s="227">
        <f>SUM(H422+H436+H438+H443+H445+H467+H469+H420)</f>
        <v>62464</v>
      </c>
      <c r="I419" s="227">
        <f>SUM(I422+I436+I438+I443+I445+I467+I469+I420)</f>
        <v>132095</v>
      </c>
      <c r="J419" s="218"/>
      <c r="K419" s="218"/>
      <c r="L419" s="219"/>
      <c r="N419" s="127">
        <f t="shared" si="12"/>
        <v>3842775</v>
      </c>
    </row>
    <row r="420" spans="1:14" ht="12.75">
      <c r="A420" s="225"/>
      <c r="B420" s="212">
        <v>85202</v>
      </c>
      <c r="C420" s="212"/>
      <c r="D420" s="212" t="s">
        <v>134</v>
      </c>
      <c r="E420" s="213">
        <v>6000</v>
      </c>
      <c r="F420" s="213">
        <v>6000</v>
      </c>
      <c r="G420" s="213"/>
      <c r="H420" s="213"/>
      <c r="I420" s="213"/>
      <c r="J420" s="229"/>
      <c r="K420" s="229"/>
      <c r="L420" s="236"/>
      <c r="N420" s="127"/>
    </row>
    <row r="421" spans="1:14" ht="51" customHeight="1">
      <c r="A421" s="225"/>
      <c r="B421" s="226"/>
      <c r="C421" s="215">
        <v>4330</v>
      </c>
      <c r="D421" s="215" t="s">
        <v>135</v>
      </c>
      <c r="E421" s="217">
        <v>6000</v>
      </c>
      <c r="F421" s="217">
        <v>6000</v>
      </c>
      <c r="G421" s="217"/>
      <c r="H421" s="217"/>
      <c r="I421" s="217"/>
      <c r="J421" s="218"/>
      <c r="K421" s="218"/>
      <c r="L421" s="219"/>
      <c r="N421" s="127"/>
    </row>
    <row r="422" spans="1:14" s="5" customFormat="1" ht="63.75" customHeight="1">
      <c r="A422" s="210"/>
      <c r="B422" s="212">
        <v>85212</v>
      </c>
      <c r="C422" s="212"/>
      <c r="D422" s="212" t="s">
        <v>136</v>
      </c>
      <c r="E422" s="213">
        <f>SUM(E423:E435)</f>
        <v>2880000</v>
      </c>
      <c r="F422" s="213">
        <f>SUM(F423:F435)</f>
        <v>2880000</v>
      </c>
      <c r="G422" s="213">
        <f>SUM(G423:G435)</f>
        <v>42315</v>
      </c>
      <c r="H422" s="213">
        <f>SUM(H423:H435)</f>
        <v>7832</v>
      </c>
      <c r="I422" s="229"/>
      <c r="J422" s="229"/>
      <c r="K422" s="229"/>
      <c r="L422" s="236"/>
      <c r="N422" s="127">
        <f t="shared" si="12"/>
        <v>2880000</v>
      </c>
    </row>
    <row r="423" spans="1:14" ht="12.75">
      <c r="A423" s="220"/>
      <c r="B423" s="215"/>
      <c r="C423" s="215">
        <v>3110</v>
      </c>
      <c r="D423" s="215" t="s">
        <v>308</v>
      </c>
      <c r="E423" s="217">
        <v>2796117</v>
      </c>
      <c r="F423" s="217">
        <v>2796117</v>
      </c>
      <c r="G423" s="218"/>
      <c r="H423" s="218"/>
      <c r="I423" s="218"/>
      <c r="J423" s="218"/>
      <c r="K423" s="218"/>
      <c r="L423" s="219"/>
      <c r="N423" s="127">
        <f t="shared" si="12"/>
        <v>2796117</v>
      </c>
    </row>
    <row r="424" spans="1:14" ht="26.25" customHeight="1">
      <c r="A424" s="220"/>
      <c r="B424" s="215"/>
      <c r="C424" s="215">
        <v>4010</v>
      </c>
      <c r="D424" s="215" t="s">
        <v>47</v>
      </c>
      <c r="E424" s="217">
        <v>39000</v>
      </c>
      <c r="F424" s="217">
        <v>39000</v>
      </c>
      <c r="G424" s="218">
        <v>39000</v>
      </c>
      <c r="H424" s="218"/>
      <c r="I424" s="218"/>
      <c r="J424" s="218"/>
      <c r="K424" s="218"/>
      <c r="L424" s="219"/>
      <c r="N424" s="127">
        <f t="shared" si="12"/>
        <v>39000</v>
      </c>
    </row>
    <row r="425" spans="1:14" ht="12.75">
      <c r="A425" s="220"/>
      <c r="B425" s="215"/>
      <c r="C425" s="215">
        <v>4040</v>
      </c>
      <c r="D425" s="215" t="s">
        <v>48</v>
      </c>
      <c r="E425" s="217">
        <v>3315</v>
      </c>
      <c r="F425" s="217">
        <v>3315</v>
      </c>
      <c r="G425" s="218">
        <v>3315</v>
      </c>
      <c r="H425" s="218"/>
      <c r="I425" s="218"/>
      <c r="J425" s="218"/>
      <c r="K425" s="218"/>
      <c r="L425" s="219"/>
      <c r="N425" s="127">
        <f t="shared" si="12"/>
        <v>3315</v>
      </c>
    </row>
    <row r="426" spans="1:14" ht="25.5">
      <c r="A426" s="220"/>
      <c r="B426" s="215"/>
      <c r="C426" s="215">
        <v>4110</v>
      </c>
      <c r="D426" s="215" t="s">
        <v>59</v>
      </c>
      <c r="E426" s="217">
        <v>6795</v>
      </c>
      <c r="F426" s="217">
        <v>6795</v>
      </c>
      <c r="G426" s="218"/>
      <c r="H426" s="218">
        <v>6795</v>
      </c>
      <c r="I426" s="218"/>
      <c r="J426" s="218"/>
      <c r="K426" s="218"/>
      <c r="L426" s="219"/>
      <c r="N426" s="127">
        <f t="shared" si="12"/>
        <v>6795</v>
      </c>
    </row>
    <row r="427" spans="1:14" ht="12.75">
      <c r="A427" s="220"/>
      <c r="B427" s="215"/>
      <c r="C427" s="215">
        <v>4120</v>
      </c>
      <c r="D427" s="215" t="s">
        <v>50</v>
      </c>
      <c r="E427" s="217">
        <v>1037</v>
      </c>
      <c r="F427" s="217">
        <v>1037</v>
      </c>
      <c r="G427" s="218"/>
      <c r="H427" s="218">
        <v>1037</v>
      </c>
      <c r="I427" s="218"/>
      <c r="J427" s="218"/>
      <c r="K427" s="218"/>
      <c r="L427" s="219"/>
      <c r="N427" s="127">
        <f t="shared" si="12"/>
        <v>1037</v>
      </c>
    </row>
    <row r="428" spans="1:14" ht="12.75">
      <c r="A428" s="220"/>
      <c r="B428" s="215"/>
      <c r="C428" s="215">
        <v>4210</v>
      </c>
      <c r="D428" s="215" t="s">
        <v>17</v>
      </c>
      <c r="E428" s="217">
        <v>15702</v>
      </c>
      <c r="F428" s="217">
        <v>15702</v>
      </c>
      <c r="G428" s="218"/>
      <c r="H428" s="218"/>
      <c r="I428" s="218"/>
      <c r="J428" s="218"/>
      <c r="K428" s="218"/>
      <c r="L428" s="219"/>
      <c r="N428" s="127">
        <f t="shared" si="12"/>
        <v>15702</v>
      </c>
    </row>
    <row r="429" spans="1:14" ht="12.75">
      <c r="A429" s="220"/>
      <c r="B429" s="215"/>
      <c r="C429" s="215">
        <v>4300</v>
      </c>
      <c r="D429" s="215" t="s">
        <v>3</v>
      </c>
      <c r="E429" s="217">
        <v>9276</v>
      </c>
      <c r="F429" s="217">
        <v>9276</v>
      </c>
      <c r="G429" s="218"/>
      <c r="H429" s="218"/>
      <c r="I429" s="218"/>
      <c r="J429" s="218"/>
      <c r="K429" s="218"/>
      <c r="L429" s="219"/>
      <c r="N429" s="127">
        <f t="shared" si="12"/>
        <v>9276</v>
      </c>
    </row>
    <row r="430" spans="1:14" ht="25.5">
      <c r="A430" s="220"/>
      <c r="B430" s="215"/>
      <c r="C430" s="215">
        <v>4350</v>
      </c>
      <c r="D430" s="215" t="s">
        <v>63</v>
      </c>
      <c r="E430" s="217">
        <v>1507</v>
      </c>
      <c r="F430" s="217">
        <v>1507</v>
      </c>
      <c r="G430" s="218"/>
      <c r="H430" s="218"/>
      <c r="I430" s="218"/>
      <c r="J430" s="218"/>
      <c r="K430" s="218"/>
      <c r="L430" s="219"/>
      <c r="N430" s="127">
        <f t="shared" si="12"/>
        <v>1507</v>
      </c>
    </row>
    <row r="431" spans="1:14" ht="38.25" customHeight="1">
      <c r="A431" s="220"/>
      <c r="B431" s="215"/>
      <c r="C431" s="215">
        <v>4360</v>
      </c>
      <c r="D431" s="215" t="s">
        <v>64</v>
      </c>
      <c r="E431" s="217">
        <v>720</v>
      </c>
      <c r="F431" s="217">
        <v>720</v>
      </c>
      <c r="G431" s="218"/>
      <c r="H431" s="218"/>
      <c r="I431" s="218"/>
      <c r="J431" s="218"/>
      <c r="K431" s="218"/>
      <c r="L431" s="219"/>
      <c r="N431" s="127">
        <f t="shared" si="12"/>
        <v>720</v>
      </c>
    </row>
    <row r="432" spans="1:14" ht="37.5" customHeight="1">
      <c r="A432" s="220"/>
      <c r="B432" s="215"/>
      <c r="C432" s="215">
        <v>4370</v>
      </c>
      <c r="D432" s="215" t="s">
        <v>54</v>
      </c>
      <c r="E432" s="217">
        <v>1029</v>
      </c>
      <c r="F432" s="217">
        <v>1029</v>
      </c>
      <c r="G432" s="218"/>
      <c r="H432" s="218"/>
      <c r="I432" s="218"/>
      <c r="J432" s="218"/>
      <c r="K432" s="218"/>
      <c r="L432" s="219"/>
      <c r="N432" s="127">
        <f t="shared" si="12"/>
        <v>1029</v>
      </c>
    </row>
    <row r="433" spans="1:14" ht="12.75">
      <c r="A433" s="220"/>
      <c r="B433" s="215"/>
      <c r="C433" s="215">
        <v>4410</v>
      </c>
      <c r="D433" s="215" t="s">
        <v>55</v>
      </c>
      <c r="E433" s="217">
        <v>1055</v>
      </c>
      <c r="F433" s="217">
        <v>1055</v>
      </c>
      <c r="G433" s="218"/>
      <c r="H433" s="218"/>
      <c r="I433" s="218"/>
      <c r="J433" s="218"/>
      <c r="K433" s="218"/>
      <c r="L433" s="219"/>
      <c r="N433" s="127">
        <f t="shared" si="12"/>
        <v>1055</v>
      </c>
    </row>
    <row r="434" spans="1:14" ht="12.75">
      <c r="A434" s="220"/>
      <c r="B434" s="215"/>
      <c r="C434" s="215">
        <v>4440</v>
      </c>
      <c r="D434" s="215" t="s">
        <v>66</v>
      </c>
      <c r="E434" s="217">
        <v>1360</v>
      </c>
      <c r="F434" s="217">
        <v>1360</v>
      </c>
      <c r="G434" s="218"/>
      <c r="H434" s="218"/>
      <c r="I434" s="218"/>
      <c r="J434" s="218"/>
      <c r="K434" s="218"/>
      <c r="L434" s="219"/>
      <c r="N434" s="127">
        <f t="shared" si="12"/>
        <v>1360</v>
      </c>
    </row>
    <row r="435" spans="1:14" ht="27.75" customHeight="1">
      <c r="A435" s="220"/>
      <c r="B435" s="215"/>
      <c r="C435" s="215">
        <v>4750</v>
      </c>
      <c r="D435" s="215" t="s">
        <v>68</v>
      </c>
      <c r="E435" s="217">
        <v>3087</v>
      </c>
      <c r="F435" s="217">
        <v>3087</v>
      </c>
      <c r="G435" s="218"/>
      <c r="H435" s="218"/>
      <c r="I435" s="218"/>
      <c r="J435" s="218"/>
      <c r="K435" s="218"/>
      <c r="L435" s="219"/>
      <c r="N435" s="127">
        <f t="shared" si="12"/>
        <v>3087</v>
      </c>
    </row>
    <row r="436" spans="1:14" ht="53.25" customHeight="1">
      <c r="A436" s="210"/>
      <c r="B436" s="212">
        <v>85213</v>
      </c>
      <c r="C436" s="212"/>
      <c r="D436" s="212" t="s">
        <v>137</v>
      </c>
      <c r="E436" s="213">
        <f>SUM(E437)</f>
        <v>15500</v>
      </c>
      <c r="F436" s="218">
        <v>15500</v>
      </c>
      <c r="G436" s="218"/>
      <c r="H436" s="218"/>
      <c r="I436" s="218"/>
      <c r="J436" s="218"/>
      <c r="K436" s="218"/>
      <c r="L436" s="219"/>
      <c r="N436" s="127">
        <f t="shared" si="12"/>
        <v>15500</v>
      </c>
    </row>
    <row r="437" spans="1:14" ht="25.5">
      <c r="A437" s="220"/>
      <c r="B437" s="215"/>
      <c r="C437" s="215">
        <v>4130</v>
      </c>
      <c r="D437" s="215" t="s">
        <v>138</v>
      </c>
      <c r="E437" s="217">
        <v>15500</v>
      </c>
      <c r="F437" s="218">
        <v>15500</v>
      </c>
      <c r="G437" s="218"/>
      <c r="H437" s="218"/>
      <c r="I437" s="218"/>
      <c r="J437" s="218"/>
      <c r="K437" s="218"/>
      <c r="L437" s="219"/>
      <c r="N437" s="127">
        <f t="shared" si="12"/>
        <v>15500</v>
      </c>
    </row>
    <row r="438" spans="1:14" ht="38.25" customHeight="1">
      <c r="A438" s="210"/>
      <c r="B438" s="212">
        <v>85214</v>
      </c>
      <c r="C438" s="212"/>
      <c r="D438" s="212" t="s">
        <v>139</v>
      </c>
      <c r="E438" s="213">
        <f>SUM(E439)</f>
        <v>166929</v>
      </c>
      <c r="F438" s="213">
        <f>SUM(F439)</f>
        <v>166929</v>
      </c>
      <c r="G438" s="213">
        <f>SUM(G439)</f>
        <v>0</v>
      </c>
      <c r="H438" s="213">
        <f>SUM(H439)</f>
        <v>0</v>
      </c>
      <c r="I438" s="218"/>
      <c r="J438" s="218"/>
      <c r="K438" s="218"/>
      <c r="L438" s="219"/>
      <c r="N438" s="127">
        <f t="shared" si="12"/>
        <v>166929</v>
      </c>
    </row>
    <row r="439" spans="1:14" ht="12.75">
      <c r="A439" s="220"/>
      <c r="B439" s="215"/>
      <c r="C439" s="215">
        <v>3110</v>
      </c>
      <c r="D439" s="215" t="s">
        <v>308</v>
      </c>
      <c r="E439" s="217">
        <v>166929</v>
      </c>
      <c r="F439" s="218">
        <v>166929</v>
      </c>
      <c r="G439" s="218"/>
      <c r="H439" s="218"/>
      <c r="I439" s="218"/>
      <c r="J439" s="218"/>
      <c r="K439" s="218"/>
      <c r="L439" s="219"/>
      <c r="N439" s="127">
        <f t="shared" si="12"/>
        <v>166929</v>
      </c>
    </row>
    <row r="440" spans="1:14" ht="24.75" customHeight="1">
      <c r="A440" s="220"/>
      <c r="B440" s="215"/>
      <c r="C440" s="215"/>
      <c r="D440" s="215" t="s">
        <v>140</v>
      </c>
      <c r="E440" s="217">
        <v>74900</v>
      </c>
      <c r="F440" s="217">
        <v>74900</v>
      </c>
      <c r="G440" s="218"/>
      <c r="H440" s="218"/>
      <c r="I440" s="218"/>
      <c r="J440" s="218"/>
      <c r="K440" s="218"/>
      <c r="L440" s="219"/>
      <c r="N440" s="127">
        <f t="shared" si="12"/>
        <v>74900</v>
      </c>
    </row>
    <row r="441" spans="1:14" ht="12.75">
      <c r="A441" s="220"/>
      <c r="B441" s="215"/>
      <c r="C441" s="215"/>
      <c r="D441" s="215" t="s">
        <v>141</v>
      </c>
      <c r="E441" s="217">
        <v>92029</v>
      </c>
      <c r="F441" s="217">
        <v>92029</v>
      </c>
      <c r="G441" s="218"/>
      <c r="H441" s="218"/>
      <c r="I441" s="218"/>
      <c r="J441" s="218"/>
      <c r="K441" s="218"/>
      <c r="L441" s="219"/>
      <c r="N441" s="127">
        <f t="shared" si="12"/>
        <v>92029</v>
      </c>
    </row>
    <row r="442" spans="1:14" ht="12.75">
      <c r="A442" s="220"/>
      <c r="B442" s="215"/>
      <c r="C442" s="215"/>
      <c r="D442" s="215" t="s">
        <v>142</v>
      </c>
      <c r="E442" s="217">
        <v>184000</v>
      </c>
      <c r="F442" s="217">
        <v>184000</v>
      </c>
      <c r="G442" s="218"/>
      <c r="H442" s="218"/>
      <c r="I442" s="218"/>
      <c r="J442" s="218"/>
      <c r="K442" s="218"/>
      <c r="L442" s="219"/>
      <c r="N442" s="127">
        <f t="shared" si="12"/>
        <v>184000</v>
      </c>
    </row>
    <row r="443" spans="1:14" ht="12.75">
      <c r="A443" s="210"/>
      <c r="B443" s="212">
        <v>85215</v>
      </c>
      <c r="C443" s="212"/>
      <c r="D443" s="212" t="s">
        <v>143</v>
      </c>
      <c r="E443" s="213">
        <f>SUM(E444)</f>
        <v>50500</v>
      </c>
      <c r="F443" s="213">
        <f>SUM(F444)</f>
        <v>50500</v>
      </c>
      <c r="G443" s="218"/>
      <c r="H443" s="218"/>
      <c r="I443" s="218"/>
      <c r="J443" s="218"/>
      <c r="K443" s="218"/>
      <c r="L443" s="219"/>
      <c r="N443" s="127">
        <f t="shared" si="12"/>
        <v>50500</v>
      </c>
    </row>
    <row r="444" spans="1:14" ht="12.75">
      <c r="A444" s="220"/>
      <c r="B444" s="215"/>
      <c r="C444" s="215">
        <v>3110</v>
      </c>
      <c r="D444" s="215" t="s">
        <v>308</v>
      </c>
      <c r="E444" s="217">
        <v>50500</v>
      </c>
      <c r="F444" s="217">
        <v>50500</v>
      </c>
      <c r="G444" s="218"/>
      <c r="H444" s="218"/>
      <c r="I444" s="218"/>
      <c r="J444" s="218"/>
      <c r="K444" s="218"/>
      <c r="L444" s="219"/>
      <c r="N444" s="127">
        <f t="shared" si="12"/>
        <v>50500</v>
      </c>
    </row>
    <row r="445" spans="1:14" ht="12.75">
      <c r="A445" s="210"/>
      <c r="B445" s="212">
        <v>85219</v>
      </c>
      <c r="C445" s="212"/>
      <c r="D445" s="212" t="s">
        <v>144</v>
      </c>
      <c r="E445" s="213">
        <f>SUM(E446+E449+E452+E455+E458+E459+E461+E462+E463+E464+E465+E466+E460)</f>
        <v>373751</v>
      </c>
      <c r="F445" s="213">
        <f>SUM(F446+F449+F452+F455+F458+F459+F461+F462+F463+F464+F465+F466+F460)</f>
        <v>373751</v>
      </c>
      <c r="G445" s="213">
        <f>SUM(G446+G449+G452+G455+G458+G459+G461+G462+G463+G464+G465+G466+G460)</f>
        <v>295145</v>
      </c>
      <c r="H445" s="213">
        <f>SUM(H446+H449+H452+H455+H458+H459+H461+H462+H463+H464+H465+H466+H460)</f>
        <v>54632</v>
      </c>
      <c r="I445" s="218"/>
      <c r="J445" s="218"/>
      <c r="K445" s="218"/>
      <c r="L445" s="219"/>
      <c r="N445" s="127">
        <f t="shared" si="12"/>
        <v>373751</v>
      </c>
    </row>
    <row r="446" spans="1:14" ht="25.5">
      <c r="A446" s="220"/>
      <c r="B446" s="215"/>
      <c r="C446" s="215">
        <v>4010</v>
      </c>
      <c r="D446" s="215" t="s">
        <v>47</v>
      </c>
      <c r="E446" s="217">
        <v>273987</v>
      </c>
      <c r="F446" s="217">
        <v>273987</v>
      </c>
      <c r="G446" s="217">
        <v>273987</v>
      </c>
      <c r="H446" s="218"/>
      <c r="I446" s="218"/>
      <c r="J446" s="218"/>
      <c r="K446" s="218"/>
      <c r="L446" s="219"/>
      <c r="N446" s="127">
        <f t="shared" si="12"/>
        <v>273987</v>
      </c>
    </row>
    <row r="447" spans="1:14" ht="12.75">
      <c r="A447" s="220"/>
      <c r="B447" s="215"/>
      <c r="C447" s="215"/>
      <c r="D447" s="215" t="s">
        <v>145</v>
      </c>
      <c r="E447" s="217">
        <v>125453</v>
      </c>
      <c r="F447" s="217">
        <v>125453</v>
      </c>
      <c r="G447" s="217">
        <v>125453</v>
      </c>
      <c r="H447" s="218"/>
      <c r="I447" s="218"/>
      <c r="J447" s="218"/>
      <c r="K447" s="218"/>
      <c r="L447" s="219"/>
      <c r="N447" s="127">
        <f t="shared" si="12"/>
        <v>125453</v>
      </c>
    </row>
    <row r="448" spans="1:14" ht="12.75">
      <c r="A448" s="220"/>
      <c r="B448" s="215"/>
      <c r="C448" s="215"/>
      <c r="D448" s="215" t="s">
        <v>146</v>
      </c>
      <c r="E448" s="217">
        <v>148534</v>
      </c>
      <c r="F448" s="217">
        <v>148534</v>
      </c>
      <c r="G448" s="217">
        <v>148534</v>
      </c>
      <c r="H448" s="218"/>
      <c r="I448" s="218"/>
      <c r="J448" s="218"/>
      <c r="K448" s="218"/>
      <c r="L448" s="219"/>
      <c r="N448" s="127">
        <f aca="true" t="shared" si="13" ref="N448:N510">SUM(F448+L448)</f>
        <v>148534</v>
      </c>
    </row>
    <row r="449" spans="1:14" ht="12.75">
      <c r="A449" s="220"/>
      <c r="B449" s="215"/>
      <c r="C449" s="215">
        <v>4040</v>
      </c>
      <c r="D449" s="215" t="s">
        <v>48</v>
      </c>
      <c r="E449" s="217">
        <v>21158</v>
      </c>
      <c r="F449" s="217">
        <v>21158</v>
      </c>
      <c r="G449" s="217">
        <v>21158</v>
      </c>
      <c r="H449" s="218"/>
      <c r="I449" s="218"/>
      <c r="J449" s="218"/>
      <c r="K449" s="218"/>
      <c r="L449" s="219"/>
      <c r="N449" s="127">
        <f t="shared" si="13"/>
        <v>21158</v>
      </c>
    </row>
    <row r="450" spans="1:14" ht="12.75">
      <c r="A450" s="220"/>
      <c r="B450" s="215"/>
      <c r="C450" s="215"/>
      <c r="D450" s="215" t="s">
        <v>145</v>
      </c>
      <c r="E450" s="217">
        <v>11243</v>
      </c>
      <c r="F450" s="217">
        <v>11243</v>
      </c>
      <c r="G450" s="217">
        <v>11243</v>
      </c>
      <c r="H450" s="218"/>
      <c r="I450" s="218"/>
      <c r="J450" s="218"/>
      <c r="K450" s="218"/>
      <c r="L450" s="219"/>
      <c r="N450" s="127">
        <f t="shared" si="13"/>
        <v>11243</v>
      </c>
    </row>
    <row r="451" spans="1:14" ht="12.75">
      <c r="A451" s="220"/>
      <c r="B451" s="215"/>
      <c r="C451" s="215"/>
      <c r="D451" s="215" t="s">
        <v>146</v>
      </c>
      <c r="E451" s="217">
        <v>9915</v>
      </c>
      <c r="F451" s="217">
        <v>9915</v>
      </c>
      <c r="G451" s="217">
        <v>9915</v>
      </c>
      <c r="H451" s="218"/>
      <c r="I451" s="218"/>
      <c r="J451" s="218"/>
      <c r="K451" s="218"/>
      <c r="L451" s="219"/>
      <c r="N451" s="127">
        <f t="shared" si="13"/>
        <v>9915</v>
      </c>
    </row>
    <row r="452" spans="1:14" ht="25.5">
      <c r="A452" s="220"/>
      <c r="B452" s="215"/>
      <c r="C452" s="215">
        <v>4110</v>
      </c>
      <c r="D452" s="215" t="s">
        <v>59</v>
      </c>
      <c r="E452" s="217">
        <v>47401</v>
      </c>
      <c r="F452" s="217">
        <v>47401</v>
      </c>
      <c r="G452" s="218"/>
      <c r="H452" s="217">
        <v>47401</v>
      </c>
      <c r="I452" s="218"/>
      <c r="J452" s="218"/>
      <c r="K452" s="218"/>
      <c r="L452" s="219"/>
      <c r="N452" s="127">
        <f t="shared" si="13"/>
        <v>47401</v>
      </c>
    </row>
    <row r="453" spans="1:14" ht="12.75">
      <c r="A453" s="220"/>
      <c r="B453" s="215"/>
      <c r="C453" s="215"/>
      <c r="D453" s="215" t="s">
        <v>145</v>
      </c>
      <c r="E453" s="217">
        <v>21954</v>
      </c>
      <c r="F453" s="217">
        <v>21954</v>
      </c>
      <c r="G453" s="218"/>
      <c r="H453" s="217">
        <v>21954</v>
      </c>
      <c r="I453" s="218"/>
      <c r="J453" s="218"/>
      <c r="K453" s="218"/>
      <c r="L453" s="219"/>
      <c r="N453" s="127">
        <f t="shared" si="13"/>
        <v>21954</v>
      </c>
    </row>
    <row r="454" spans="1:14" ht="12.75">
      <c r="A454" s="220"/>
      <c r="B454" s="215"/>
      <c r="C454" s="215"/>
      <c r="D454" s="215" t="s">
        <v>146</v>
      </c>
      <c r="E454" s="217">
        <v>25447</v>
      </c>
      <c r="F454" s="217">
        <v>25447</v>
      </c>
      <c r="G454" s="218"/>
      <c r="H454" s="217">
        <v>25447</v>
      </c>
      <c r="I454" s="218"/>
      <c r="J454" s="218"/>
      <c r="K454" s="218"/>
      <c r="L454" s="219"/>
      <c r="N454" s="127">
        <f t="shared" si="13"/>
        <v>25447</v>
      </c>
    </row>
    <row r="455" spans="1:14" ht="12.75">
      <c r="A455" s="220"/>
      <c r="B455" s="215"/>
      <c r="C455" s="215">
        <v>4120</v>
      </c>
      <c r="D455" s="215" t="s">
        <v>50</v>
      </c>
      <c r="E455" s="217">
        <v>7231</v>
      </c>
      <c r="F455" s="217">
        <v>7231</v>
      </c>
      <c r="G455" s="218"/>
      <c r="H455" s="217">
        <v>7231</v>
      </c>
      <c r="I455" s="218"/>
      <c r="J455" s="218"/>
      <c r="K455" s="218"/>
      <c r="L455" s="219"/>
      <c r="N455" s="127">
        <f t="shared" si="13"/>
        <v>7231</v>
      </c>
    </row>
    <row r="456" spans="1:14" ht="12.75">
      <c r="A456" s="220"/>
      <c r="B456" s="215"/>
      <c r="C456" s="215"/>
      <c r="D456" s="215" t="s">
        <v>145</v>
      </c>
      <c r="E456" s="217">
        <v>3350</v>
      </c>
      <c r="F456" s="217">
        <v>3350</v>
      </c>
      <c r="G456" s="218"/>
      <c r="H456" s="217">
        <v>3350</v>
      </c>
      <c r="I456" s="218"/>
      <c r="J456" s="218"/>
      <c r="K456" s="218"/>
      <c r="L456" s="219"/>
      <c r="N456" s="127">
        <f t="shared" si="13"/>
        <v>3350</v>
      </c>
    </row>
    <row r="457" spans="1:14" ht="12.75">
      <c r="A457" s="220"/>
      <c r="B457" s="215"/>
      <c r="C457" s="215"/>
      <c r="D457" s="215" t="s">
        <v>146</v>
      </c>
      <c r="E457" s="217">
        <v>3881</v>
      </c>
      <c r="F457" s="217">
        <v>3881</v>
      </c>
      <c r="G457" s="218"/>
      <c r="H457" s="217">
        <v>3881</v>
      </c>
      <c r="I457" s="218"/>
      <c r="J457" s="218"/>
      <c r="K457" s="218"/>
      <c r="L457" s="219"/>
      <c r="N457" s="127">
        <f t="shared" si="13"/>
        <v>3881</v>
      </c>
    </row>
    <row r="458" spans="1:14" ht="24" customHeight="1">
      <c r="A458" s="220"/>
      <c r="B458" s="215"/>
      <c r="C458" s="215">
        <v>4210</v>
      </c>
      <c r="D458" s="215" t="s">
        <v>147</v>
      </c>
      <c r="E458" s="217">
        <v>8418</v>
      </c>
      <c r="F458" s="217">
        <v>8418</v>
      </c>
      <c r="G458" s="218"/>
      <c r="H458" s="218"/>
      <c r="I458" s="218"/>
      <c r="J458" s="218"/>
      <c r="K458" s="218"/>
      <c r="L458" s="219"/>
      <c r="N458" s="127">
        <f t="shared" si="13"/>
        <v>8418</v>
      </c>
    </row>
    <row r="459" spans="1:14" ht="25.5">
      <c r="A459" s="220"/>
      <c r="B459" s="215"/>
      <c r="C459" s="215">
        <v>4300</v>
      </c>
      <c r="D459" s="215" t="s">
        <v>148</v>
      </c>
      <c r="E459" s="217">
        <v>3408</v>
      </c>
      <c r="F459" s="217">
        <v>3408</v>
      </c>
      <c r="G459" s="218"/>
      <c r="H459" s="218"/>
      <c r="I459" s="218"/>
      <c r="J459" s="218"/>
      <c r="K459" s="218"/>
      <c r="L459" s="219"/>
      <c r="N459" s="127">
        <f t="shared" si="13"/>
        <v>3408</v>
      </c>
    </row>
    <row r="460" spans="1:14" ht="25.5">
      <c r="A460" s="220"/>
      <c r="B460" s="215"/>
      <c r="C460" s="215">
        <v>4350</v>
      </c>
      <c r="D460" s="215" t="s">
        <v>149</v>
      </c>
      <c r="E460" s="217">
        <v>679</v>
      </c>
      <c r="F460" s="217">
        <v>679</v>
      </c>
      <c r="G460" s="218"/>
      <c r="H460" s="218"/>
      <c r="I460" s="218"/>
      <c r="J460" s="218"/>
      <c r="K460" s="218"/>
      <c r="L460" s="219"/>
      <c r="N460" s="127">
        <f t="shared" si="13"/>
        <v>679</v>
      </c>
    </row>
    <row r="461" spans="1:14" ht="42.75" customHeight="1">
      <c r="A461" s="220"/>
      <c r="B461" s="215"/>
      <c r="C461" s="215">
        <v>4360</v>
      </c>
      <c r="D461" s="215" t="s">
        <v>150</v>
      </c>
      <c r="E461" s="217">
        <v>1240</v>
      </c>
      <c r="F461" s="217">
        <v>1240</v>
      </c>
      <c r="G461" s="218"/>
      <c r="H461" s="218"/>
      <c r="I461" s="218"/>
      <c r="J461" s="218"/>
      <c r="K461" s="218"/>
      <c r="L461" s="219"/>
      <c r="N461" s="127">
        <f t="shared" si="13"/>
        <v>1240</v>
      </c>
    </row>
    <row r="462" spans="1:14" ht="37.5" customHeight="1">
      <c r="A462" s="220"/>
      <c r="B462" s="215"/>
      <c r="C462" s="215">
        <v>4370</v>
      </c>
      <c r="D462" s="215" t="s">
        <v>54</v>
      </c>
      <c r="E462" s="217">
        <v>402</v>
      </c>
      <c r="F462" s="217">
        <v>402</v>
      </c>
      <c r="G462" s="218"/>
      <c r="H462" s="218"/>
      <c r="I462" s="218"/>
      <c r="J462" s="218"/>
      <c r="K462" s="218"/>
      <c r="L462" s="219"/>
      <c r="N462" s="127">
        <f t="shared" si="13"/>
        <v>402</v>
      </c>
    </row>
    <row r="463" spans="1:14" ht="24.75" customHeight="1">
      <c r="A463" s="220"/>
      <c r="B463" s="215"/>
      <c r="C463" s="215">
        <v>4410</v>
      </c>
      <c r="D463" s="215" t="s">
        <v>151</v>
      </c>
      <c r="E463" s="217">
        <v>2247</v>
      </c>
      <c r="F463" s="217">
        <v>2247</v>
      </c>
      <c r="G463" s="218"/>
      <c r="H463" s="218"/>
      <c r="I463" s="218"/>
      <c r="J463" s="218"/>
      <c r="K463" s="218"/>
      <c r="L463" s="219"/>
      <c r="N463" s="127">
        <f t="shared" si="13"/>
        <v>2247</v>
      </c>
    </row>
    <row r="464" spans="1:14" ht="15.75" customHeight="1">
      <c r="A464" s="220"/>
      <c r="B464" s="215"/>
      <c r="C464" s="215">
        <v>4440</v>
      </c>
      <c r="D464" s="215" t="s">
        <v>152</v>
      </c>
      <c r="E464" s="217">
        <v>5893</v>
      </c>
      <c r="F464" s="217">
        <v>5893</v>
      </c>
      <c r="G464" s="218"/>
      <c r="H464" s="218"/>
      <c r="I464" s="218"/>
      <c r="J464" s="218"/>
      <c r="K464" s="218"/>
      <c r="L464" s="219"/>
      <c r="N464" s="127">
        <f t="shared" si="13"/>
        <v>5893</v>
      </c>
    </row>
    <row r="465" spans="1:14" ht="27.75" customHeight="1">
      <c r="A465" s="220"/>
      <c r="B465" s="215"/>
      <c r="C465" s="215">
        <v>4480</v>
      </c>
      <c r="D465" s="215" t="s">
        <v>153</v>
      </c>
      <c r="E465" s="217">
        <v>142</v>
      </c>
      <c r="F465" s="217">
        <v>142</v>
      </c>
      <c r="G465" s="218"/>
      <c r="H465" s="218"/>
      <c r="I465" s="218"/>
      <c r="J465" s="218"/>
      <c r="K465" s="218"/>
      <c r="L465" s="219"/>
      <c r="N465" s="127">
        <f t="shared" si="13"/>
        <v>142</v>
      </c>
    </row>
    <row r="466" spans="1:14" ht="41.25" customHeight="1">
      <c r="A466" s="220"/>
      <c r="B466" s="215"/>
      <c r="C466" s="215">
        <v>4750</v>
      </c>
      <c r="D466" s="215" t="s">
        <v>154</v>
      </c>
      <c r="E466" s="217">
        <v>1545</v>
      </c>
      <c r="F466" s="217">
        <v>1545</v>
      </c>
      <c r="G466" s="218"/>
      <c r="H466" s="218"/>
      <c r="I466" s="218"/>
      <c r="J466" s="218"/>
      <c r="K466" s="218"/>
      <c r="L466" s="219"/>
      <c r="N466" s="127">
        <f t="shared" si="13"/>
        <v>1545</v>
      </c>
    </row>
    <row r="467" spans="1:14" ht="12.75">
      <c r="A467" s="210"/>
      <c r="B467" s="212">
        <v>85228</v>
      </c>
      <c r="C467" s="212"/>
      <c r="D467" s="212" t="s">
        <v>155</v>
      </c>
      <c r="E467" s="213">
        <f>SUM(E468)</f>
        <v>51500</v>
      </c>
      <c r="F467" s="213">
        <f>SUM(F468)</f>
        <v>51500</v>
      </c>
      <c r="G467" s="213">
        <f>SUM(G468)</f>
        <v>0</v>
      </c>
      <c r="H467" s="213"/>
      <c r="I467" s="213">
        <f>SUM(I468)</f>
        <v>0</v>
      </c>
      <c r="J467" s="218"/>
      <c r="K467" s="218"/>
      <c r="L467" s="219"/>
      <c r="N467" s="127">
        <f t="shared" si="13"/>
        <v>51500</v>
      </c>
    </row>
    <row r="468" spans="1:14" ht="12.75">
      <c r="A468" s="220"/>
      <c r="B468" s="215"/>
      <c r="C468" s="215">
        <v>4300</v>
      </c>
      <c r="D468" s="215" t="s">
        <v>3</v>
      </c>
      <c r="E468" s="217">
        <v>51500</v>
      </c>
      <c r="F468" s="218">
        <v>51500</v>
      </c>
      <c r="G468" s="218"/>
      <c r="H468" s="218"/>
      <c r="I468" s="218"/>
      <c r="J468" s="218"/>
      <c r="K468" s="218"/>
      <c r="L468" s="219"/>
      <c r="N468" s="127">
        <f t="shared" si="13"/>
        <v>51500</v>
      </c>
    </row>
    <row r="469" spans="1:14" ht="12.75">
      <c r="A469" s="210"/>
      <c r="B469" s="212">
        <v>85295</v>
      </c>
      <c r="C469" s="212"/>
      <c r="D469" s="212" t="s">
        <v>207</v>
      </c>
      <c r="E469" s="213">
        <f>SUM(E470+E471+E473)</f>
        <v>298595</v>
      </c>
      <c r="F469" s="213">
        <f>SUM(F470+F471+F473)</f>
        <v>298595</v>
      </c>
      <c r="G469" s="218"/>
      <c r="H469" s="218"/>
      <c r="I469" s="213">
        <f>SUM(I470+I471+I473)</f>
        <v>132095</v>
      </c>
      <c r="J469" s="218"/>
      <c r="K469" s="218"/>
      <c r="L469" s="219"/>
      <c r="N469" s="127">
        <f t="shared" si="13"/>
        <v>298595</v>
      </c>
    </row>
    <row r="470" spans="1:14" ht="63.75">
      <c r="A470" s="210"/>
      <c r="B470" s="212"/>
      <c r="C470" s="215">
        <v>2823</v>
      </c>
      <c r="D470" s="215" t="s">
        <v>156</v>
      </c>
      <c r="E470" s="217">
        <v>132095</v>
      </c>
      <c r="F470" s="217">
        <v>132095</v>
      </c>
      <c r="G470" s="217"/>
      <c r="H470" s="218"/>
      <c r="I470" s="218">
        <v>132095</v>
      </c>
      <c r="J470" s="218"/>
      <c r="K470" s="218"/>
      <c r="L470" s="219"/>
      <c r="N470" s="127">
        <f t="shared" si="13"/>
        <v>132095</v>
      </c>
    </row>
    <row r="471" spans="1:14" ht="12.75">
      <c r="A471" s="220"/>
      <c r="B471" s="215"/>
      <c r="C471" s="215">
        <v>3110</v>
      </c>
      <c r="D471" s="215" t="s">
        <v>308</v>
      </c>
      <c r="E471" s="217">
        <v>100000</v>
      </c>
      <c r="F471" s="217">
        <v>100000</v>
      </c>
      <c r="G471" s="217"/>
      <c r="H471" s="218"/>
      <c r="I471" s="218"/>
      <c r="J471" s="218"/>
      <c r="K471" s="218"/>
      <c r="L471" s="219"/>
      <c r="N471" s="127">
        <f t="shared" si="13"/>
        <v>100000</v>
      </c>
    </row>
    <row r="472" spans="1:14" ht="12.75">
      <c r="A472" s="220"/>
      <c r="B472" s="215"/>
      <c r="C472" s="215"/>
      <c r="D472" s="215" t="s">
        <v>157</v>
      </c>
      <c r="E472" s="217">
        <v>100000</v>
      </c>
      <c r="F472" s="217">
        <v>100000</v>
      </c>
      <c r="G472" s="217"/>
      <c r="H472" s="218"/>
      <c r="I472" s="218"/>
      <c r="J472" s="218"/>
      <c r="K472" s="218"/>
      <c r="L472" s="219"/>
      <c r="N472" s="127">
        <f t="shared" si="13"/>
        <v>100000</v>
      </c>
    </row>
    <row r="473" spans="1:14" ht="25.5">
      <c r="A473" s="220"/>
      <c r="B473" s="215"/>
      <c r="C473" s="215">
        <v>4303</v>
      </c>
      <c r="D473" s="215" t="s">
        <v>158</v>
      </c>
      <c r="E473" s="217">
        <v>66500</v>
      </c>
      <c r="F473" s="217">
        <v>66500</v>
      </c>
      <c r="G473" s="217"/>
      <c r="H473" s="218"/>
      <c r="I473" s="218"/>
      <c r="J473" s="218"/>
      <c r="K473" s="218"/>
      <c r="L473" s="219"/>
      <c r="N473" s="127">
        <f t="shared" si="13"/>
        <v>66500</v>
      </c>
    </row>
    <row r="474" spans="1:14" ht="25.5">
      <c r="A474" s="225">
        <v>854</v>
      </c>
      <c r="B474" s="226"/>
      <c r="C474" s="226"/>
      <c r="D474" s="226" t="s">
        <v>159</v>
      </c>
      <c r="E474" s="227">
        <f>SUM(E475+E482)</f>
        <v>147691</v>
      </c>
      <c r="F474" s="227">
        <f>SUM(F475+F482)</f>
        <v>147691</v>
      </c>
      <c r="G474" s="227">
        <f>SUM(G475+G482)</f>
        <v>101896</v>
      </c>
      <c r="H474" s="227">
        <f>SUM(H475+H482)</f>
        <v>19597</v>
      </c>
      <c r="I474" s="218"/>
      <c r="J474" s="218"/>
      <c r="K474" s="218"/>
      <c r="L474" s="219"/>
      <c r="N474" s="127">
        <f t="shared" si="13"/>
        <v>147691</v>
      </c>
    </row>
    <row r="475" spans="1:14" ht="12.75">
      <c r="A475" s="210"/>
      <c r="B475" s="212">
        <v>85401</v>
      </c>
      <c r="C475" s="212"/>
      <c r="D475" s="212" t="s">
        <v>160</v>
      </c>
      <c r="E475" s="213">
        <f>SUM(E476:E481)</f>
        <v>137691</v>
      </c>
      <c r="F475" s="213">
        <f>SUM(F476:F481)</f>
        <v>137691</v>
      </c>
      <c r="G475" s="213">
        <f>SUM(G476:G481)</f>
        <v>101896</v>
      </c>
      <c r="H475" s="213">
        <f>SUM(H476:H481)</f>
        <v>19597</v>
      </c>
      <c r="I475" s="218"/>
      <c r="J475" s="218"/>
      <c r="K475" s="218"/>
      <c r="L475" s="219"/>
      <c r="N475" s="127">
        <f t="shared" si="13"/>
        <v>137691</v>
      </c>
    </row>
    <row r="476" spans="1:14" ht="25.5">
      <c r="A476" s="220"/>
      <c r="B476" s="215"/>
      <c r="C476" s="215">
        <v>3020</v>
      </c>
      <c r="D476" s="215" t="s">
        <v>94</v>
      </c>
      <c r="E476" s="217">
        <v>9012</v>
      </c>
      <c r="F476" s="218">
        <v>9012</v>
      </c>
      <c r="G476" s="218"/>
      <c r="H476" s="218"/>
      <c r="I476" s="218"/>
      <c r="J476" s="218"/>
      <c r="K476" s="218"/>
      <c r="L476" s="219"/>
      <c r="N476" s="127">
        <f t="shared" si="13"/>
        <v>9012</v>
      </c>
    </row>
    <row r="477" spans="1:14" ht="25.5">
      <c r="A477" s="220"/>
      <c r="B477" s="215"/>
      <c r="C477" s="215">
        <v>4010</v>
      </c>
      <c r="D477" s="215" t="s">
        <v>47</v>
      </c>
      <c r="E477" s="217">
        <v>94847</v>
      </c>
      <c r="F477" s="217">
        <v>94847</v>
      </c>
      <c r="G477" s="217">
        <v>94847</v>
      </c>
      <c r="H477" s="218"/>
      <c r="I477" s="218"/>
      <c r="J477" s="218"/>
      <c r="K477" s="218"/>
      <c r="L477" s="219"/>
      <c r="N477" s="127">
        <f t="shared" si="13"/>
        <v>94847</v>
      </c>
    </row>
    <row r="478" spans="1:14" ht="12.75">
      <c r="A478" s="220"/>
      <c r="B478" s="215"/>
      <c r="C478" s="215">
        <v>4040</v>
      </c>
      <c r="D478" s="215" t="s">
        <v>48</v>
      </c>
      <c r="E478" s="217">
        <v>7049</v>
      </c>
      <c r="F478" s="217">
        <v>7049</v>
      </c>
      <c r="G478" s="217">
        <v>7049</v>
      </c>
      <c r="H478" s="218"/>
      <c r="I478" s="218"/>
      <c r="J478" s="218"/>
      <c r="K478" s="218"/>
      <c r="L478" s="219"/>
      <c r="N478" s="127">
        <f t="shared" si="13"/>
        <v>7049</v>
      </c>
    </row>
    <row r="479" spans="1:14" ht="25.5">
      <c r="A479" s="220"/>
      <c r="B479" s="215"/>
      <c r="C479" s="215">
        <v>4110</v>
      </c>
      <c r="D479" s="215" t="s">
        <v>59</v>
      </c>
      <c r="E479" s="217">
        <v>16880</v>
      </c>
      <c r="F479" s="217">
        <v>16880</v>
      </c>
      <c r="G479" s="218"/>
      <c r="H479" s="217">
        <v>16880</v>
      </c>
      <c r="I479" s="218"/>
      <c r="J479" s="218"/>
      <c r="K479" s="218"/>
      <c r="L479" s="219"/>
      <c r="N479" s="127">
        <f t="shared" si="13"/>
        <v>16880</v>
      </c>
    </row>
    <row r="480" spans="1:14" ht="12.75">
      <c r="A480" s="220"/>
      <c r="B480" s="215"/>
      <c r="C480" s="215">
        <v>4120</v>
      </c>
      <c r="D480" s="215" t="s">
        <v>60</v>
      </c>
      <c r="E480" s="217">
        <v>2717</v>
      </c>
      <c r="F480" s="217">
        <v>2717</v>
      </c>
      <c r="G480" s="218"/>
      <c r="H480" s="217">
        <v>2717</v>
      </c>
      <c r="I480" s="218"/>
      <c r="J480" s="218"/>
      <c r="K480" s="218"/>
      <c r="L480" s="219"/>
      <c r="N480" s="127">
        <f t="shared" si="13"/>
        <v>2717</v>
      </c>
    </row>
    <row r="481" spans="1:14" ht="12.75">
      <c r="A481" s="220"/>
      <c r="B481" s="215"/>
      <c r="C481" s="215">
        <v>4440</v>
      </c>
      <c r="D481" s="215" t="s">
        <v>66</v>
      </c>
      <c r="E481" s="217">
        <v>7186</v>
      </c>
      <c r="F481" s="218">
        <v>7186</v>
      </c>
      <c r="G481" s="218"/>
      <c r="H481" s="218"/>
      <c r="I481" s="218"/>
      <c r="J481" s="218"/>
      <c r="K481" s="218"/>
      <c r="L481" s="219"/>
      <c r="N481" s="127">
        <f t="shared" si="13"/>
        <v>7186</v>
      </c>
    </row>
    <row r="482" spans="1:14" ht="12.75">
      <c r="A482" s="220"/>
      <c r="B482" s="212">
        <v>85415</v>
      </c>
      <c r="C482" s="212"/>
      <c r="D482" s="212" t="s">
        <v>161</v>
      </c>
      <c r="E482" s="213">
        <v>10000</v>
      </c>
      <c r="F482" s="229">
        <v>10000</v>
      </c>
      <c r="G482" s="229"/>
      <c r="H482" s="229"/>
      <c r="I482" s="229"/>
      <c r="J482" s="229"/>
      <c r="K482" s="229"/>
      <c r="L482" s="236"/>
      <c r="N482" s="127">
        <f t="shared" si="13"/>
        <v>10000</v>
      </c>
    </row>
    <row r="483" spans="1:14" ht="12.75">
      <c r="A483" s="220"/>
      <c r="B483" s="215"/>
      <c r="C483" s="215">
        <v>3240</v>
      </c>
      <c r="D483" s="215" t="s">
        <v>162</v>
      </c>
      <c r="E483" s="217">
        <v>10000</v>
      </c>
      <c r="F483" s="218">
        <v>10000</v>
      </c>
      <c r="G483" s="218"/>
      <c r="H483" s="218"/>
      <c r="I483" s="218"/>
      <c r="J483" s="218"/>
      <c r="K483" s="218"/>
      <c r="L483" s="219"/>
      <c r="N483" s="127">
        <f t="shared" si="13"/>
        <v>10000</v>
      </c>
    </row>
    <row r="484" spans="1:14" ht="29.25" customHeight="1">
      <c r="A484" s="225">
        <v>900</v>
      </c>
      <c r="B484" s="226"/>
      <c r="C484" s="226"/>
      <c r="D484" s="226" t="s">
        <v>282</v>
      </c>
      <c r="E484" s="227">
        <f>SUM(E485+E487+E490+E495+E501)</f>
        <v>1238943</v>
      </c>
      <c r="F484" s="227">
        <f>SUM(F485+F487+F490+F495+F501)</f>
        <v>558943</v>
      </c>
      <c r="G484" s="227">
        <f>SUM(G485+G487+G490+G495+G501)</f>
        <v>12760</v>
      </c>
      <c r="H484" s="227">
        <f>SUM(H485+H487+H490+H495+H501)</f>
        <v>3829</v>
      </c>
      <c r="I484" s="218"/>
      <c r="J484" s="218"/>
      <c r="K484" s="218"/>
      <c r="L484" s="228">
        <f>SUM(L485+L487+L490+L495+L501)</f>
        <v>680000</v>
      </c>
      <c r="N484" s="127">
        <f t="shared" si="13"/>
        <v>1238943</v>
      </c>
    </row>
    <row r="485" spans="1:14" ht="25.5">
      <c r="A485" s="210"/>
      <c r="B485" s="212">
        <v>90001</v>
      </c>
      <c r="C485" s="212"/>
      <c r="D485" s="212" t="s">
        <v>163</v>
      </c>
      <c r="E485" s="213">
        <f>SUM(E486:E486)</f>
        <v>300000</v>
      </c>
      <c r="F485" s="213">
        <f>SUM(F486:F486)</f>
        <v>300000</v>
      </c>
      <c r="G485" s="213">
        <f>SUM(G486:G486)</f>
        <v>0</v>
      </c>
      <c r="H485" s="213">
        <f>SUM(H486:H486)</f>
        <v>0</v>
      </c>
      <c r="I485" s="218"/>
      <c r="J485" s="218"/>
      <c r="K485" s="218"/>
      <c r="L485" s="214">
        <f>SUM(L486:L486)</f>
        <v>0</v>
      </c>
      <c r="N485" s="127">
        <f t="shared" si="13"/>
        <v>300000</v>
      </c>
    </row>
    <row r="486" spans="1:14" ht="25.5">
      <c r="A486" s="210"/>
      <c r="B486" s="212"/>
      <c r="C486" s="215">
        <v>4300</v>
      </c>
      <c r="D486" s="215" t="s">
        <v>164</v>
      </c>
      <c r="E486" s="217">
        <v>300000</v>
      </c>
      <c r="F486" s="218">
        <v>300000</v>
      </c>
      <c r="G486" s="218"/>
      <c r="H486" s="218"/>
      <c r="I486" s="218"/>
      <c r="J486" s="218"/>
      <c r="K486" s="218"/>
      <c r="L486" s="219"/>
      <c r="N486" s="127">
        <f t="shared" si="13"/>
        <v>300000</v>
      </c>
    </row>
    <row r="487" spans="1:14" ht="12.75">
      <c r="A487" s="210"/>
      <c r="B487" s="212">
        <v>90003</v>
      </c>
      <c r="C487" s="212"/>
      <c r="D487" s="212" t="s">
        <v>165</v>
      </c>
      <c r="E487" s="213">
        <f>SUM(E488)</f>
        <v>7354</v>
      </c>
      <c r="F487" s="213">
        <f>SUM(F488)</f>
        <v>7354</v>
      </c>
      <c r="G487" s="218"/>
      <c r="H487" s="218"/>
      <c r="I487" s="218"/>
      <c r="J487" s="218"/>
      <c r="K487" s="218"/>
      <c r="L487" s="219"/>
      <c r="N487" s="127">
        <f t="shared" si="13"/>
        <v>7354</v>
      </c>
    </row>
    <row r="488" spans="1:14" ht="12.75">
      <c r="A488" s="220"/>
      <c r="B488" s="215"/>
      <c r="C488" s="215">
        <v>4430</v>
      </c>
      <c r="D488" s="215" t="s">
        <v>166</v>
      </c>
      <c r="E488" s="217">
        <v>7354</v>
      </c>
      <c r="F488" s="218">
        <v>7354</v>
      </c>
      <c r="G488" s="218"/>
      <c r="H488" s="218"/>
      <c r="I488" s="218"/>
      <c r="J488" s="218"/>
      <c r="K488" s="218"/>
      <c r="L488" s="219"/>
      <c r="N488" s="127">
        <f t="shared" si="13"/>
        <v>7354</v>
      </c>
    </row>
    <row r="489" spans="1:14" ht="25.5">
      <c r="A489" s="220"/>
      <c r="B489" s="215"/>
      <c r="C489" s="215"/>
      <c r="D489" s="215" t="s">
        <v>167</v>
      </c>
      <c r="E489" s="217">
        <v>7354</v>
      </c>
      <c r="F489" s="218">
        <v>7354</v>
      </c>
      <c r="G489" s="218"/>
      <c r="H489" s="218"/>
      <c r="I489" s="218"/>
      <c r="J489" s="218"/>
      <c r="K489" s="218"/>
      <c r="L489" s="219"/>
      <c r="N489" s="127">
        <f t="shared" si="13"/>
        <v>7354</v>
      </c>
    </row>
    <row r="490" spans="1:14" ht="27.75" customHeight="1">
      <c r="A490" s="210"/>
      <c r="B490" s="212">
        <v>90004</v>
      </c>
      <c r="C490" s="212"/>
      <c r="D490" s="212" t="s">
        <v>168</v>
      </c>
      <c r="E490" s="213">
        <f>SUM(E491:E494)</f>
        <v>690000</v>
      </c>
      <c r="F490" s="213">
        <f>SUM(F491:F494)</f>
        <v>30000</v>
      </c>
      <c r="G490" s="218"/>
      <c r="H490" s="218"/>
      <c r="I490" s="218"/>
      <c r="J490" s="218"/>
      <c r="K490" s="218"/>
      <c r="L490" s="214">
        <f>SUM(L491:L494)</f>
        <v>660000</v>
      </c>
      <c r="N490" s="127">
        <f t="shared" si="13"/>
        <v>690000</v>
      </c>
    </row>
    <row r="491" spans="1:14" ht="12.75">
      <c r="A491" s="220"/>
      <c r="B491" s="215"/>
      <c r="C491" s="215">
        <v>4300</v>
      </c>
      <c r="D491" s="215" t="s">
        <v>3</v>
      </c>
      <c r="E491" s="217">
        <v>30000</v>
      </c>
      <c r="F491" s="218">
        <v>30000</v>
      </c>
      <c r="G491" s="218"/>
      <c r="H491" s="218"/>
      <c r="I491" s="218"/>
      <c r="J491" s="218"/>
      <c r="K491" s="218"/>
      <c r="L491" s="219"/>
      <c r="N491" s="127">
        <f t="shared" si="13"/>
        <v>30000</v>
      </c>
    </row>
    <row r="492" spans="1:14" ht="33" customHeight="1">
      <c r="A492" s="220"/>
      <c r="B492" s="215"/>
      <c r="C492" s="215"/>
      <c r="D492" s="215" t="s">
        <v>169</v>
      </c>
      <c r="E492" s="217"/>
      <c r="F492" s="218"/>
      <c r="G492" s="218"/>
      <c r="H492" s="218"/>
      <c r="I492" s="218"/>
      <c r="J492" s="218"/>
      <c r="K492" s="218"/>
      <c r="L492" s="219"/>
      <c r="N492" s="127">
        <f t="shared" si="13"/>
        <v>0</v>
      </c>
    </row>
    <row r="493" spans="1:14" ht="111.75" customHeight="1">
      <c r="A493" s="220"/>
      <c r="B493" s="215"/>
      <c r="C493" s="215">
        <v>6058</v>
      </c>
      <c r="D493" s="216" t="s">
        <v>170</v>
      </c>
      <c r="E493" s="217">
        <v>500000</v>
      </c>
      <c r="F493" s="218"/>
      <c r="G493" s="218"/>
      <c r="H493" s="218"/>
      <c r="I493" s="218"/>
      <c r="J493" s="218"/>
      <c r="K493" s="218"/>
      <c r="L493" s="219">
        <v>500000</v>
      </c>
      <c r="N493" s="127">
        <f t="shared" si="13"/>
        <v>500000</v>
      </c>
    </row>
    <row r="494" spans="1:14" ht="120" customHeight="1">
      <c r="A494" s="220"/>
      <c r="B494" s="215"/>
      <c r="C494" s="215">
        <v>6059</v>
      </c>
      <c r="D494" s="216" t="s">
        <v>171</v>
      </c>
      <c r="E494" s="217">
        <v>160000</v>
      </c>
      <c r="F494" s="218"/>
      <c r="G494" s="218"/>
      <c r="H494" s="218"/>
      <c r="I494" s="218"/>
      <c r="J494" s="218"/>
      <c r="K494" s="218"/>
      <c r="L494" s="219">
        <v>160000</v>
      </c>
      <c r="N494" s="127">
        <f t="shared" si="13"/>
        <v>160000</v>
      </c>
    </row>
    <row r="495" spans="1:14" ht="12.75">
      <c r="A495" s="210"/>
      <c r="B495" s="212">
        <v>90015</v>
      </c>
      <c r="C495" s="212"/>
      <c r="D495" s="212" t="s">
        <v>172</v>
      </c>
      <c r="E495" s="213">
        <f>SUM(E496:E499)</f>
        <v>225000</v>
      </c>
      <c r="F495" s="213">
        <f>SUM(F496:F499)</f>
        <v>205000</v>
      </c>
      <c r="G495" s="213">
        <f>SUM(G496:G499)</f>
        <v>0</v>
      </c>
      <c r="H495" s="213">
        <f>SUM(H496:H499)</f>
        <v>0</v>
      </c>
      <c r="I495" s="218"/>
      <c r="J495" s="218"/>
      <c r="K495" s="218"/>
      <c r="L495" s="214">
        <f>SUM(L496:L499)</f>
        <v>20000</v>
      </c>
      <c r="N495" s="127">
        <f t="shared" si="13"/>
        <v>225000</v>
      </c>
    </row>
    <row r="496" spans="1:14" ht="12.75">
      <c r="A496" s="220"/>
      <c r="B496" s="215"/>
      <c r="C496" s="215">
        <v>4260</v>
      </c>
      <c r="D496" s="215" t="s">
        <v>62</v>
      </c>
      <c r="E496" s="217">
        <v>200000</v>
      </c>
      <c r="F496" s="218">
        <v>200000</v>
      </c>
      <c r="G496" s="218"/>
      <c r="H496" s="218"/>
      <c r="I496" s="218"/>
      <c r="J496" s="218"/>
      <c r="K496" s="218"/>
      <c r="L496" s="219"/>
      <c r="N496" s="127">
        <f t="shared" si="13"/>
        <v>200000</v>
      </c>
    </row>
    <row r="497" spans="1:14" ht="12.75">
      <c r="A497" s="220"/>
      <c r="B497" s="215"/>
      <c r="C497" s="215">
        <v>4300</v>
      </c>
      <c r="D497" s="215" t="s">
        <v>3</v>
      </c>
      <c r="E497" s="217">
        <v>5000</v>
      </c>
      <c r="F497" s="218">
        <v>5000</v>
      </c>
      <c r="G497" s="218"/>
      <c r="H497" s="218"/>
      <c r="I497" s="218"/>
      <c r="J497" s="218"/>
      <c r="K497" s="218"/>
      <c r="L497" s="219"/>
      <c r="N497" s="127">
        <f t="shared" si="13"/>
        <v>5000</v>
      </c>
    </row>
    <row r="498" spans="1:14" ht="38.25">
      <c r="A498" s="220"/>
      <c r="B498" s="215"/>
      <c r="C498" s="215"/>
      <c r="D498" s="215" t="s">
        <v>173</v>
      </c>
      <c r="E498" s="217"/>
      <c r="F498" s="218"/>
      <c r="G498" s="218"/>
      <c r="H498" s="218"/>
      <c r="I498" s="218"/>
      <c r="J498" s="218"/>
      <c r="K498" s="218"/>
      <c r="L498" s="219"/>
      <c r="N498" s="127">
        <f t="shared" si="13"/>
        <v>0</v>
      </c>
    </row>
    <row r="499" spans="1:14" ht="25.5">
      <c r="A499" s="220"/>
      <c r="B499" s="215"/>
      <c r="C499" s="215">
        <v>6050</v>
      </c>
      <c r="D499" s="215" t="s">
        <v>174</v>
      </c>
      <c r="E499" s="217">
        <v>20000</v>
      </c>
      <c r="F499" s="218"/>
      <c r="G499" s="218"/>
      <c r="H499" s="218"/>
      <c r="I499" s="218"/>
      <c r="J499" s="218"/>
      <c r="K499" s="218"/>
      <c r="L499" s="219">
        <v>20000</v>
      </c>
      <c r="N499" s="127">
        <f t="shared" si="13"/>
        <v>20000</v>
      </c>
    </row>
    <row r="500" spans="1:14" ht="25.5">
      <c r="A500" s="220"/>
      <c r="B500" s="215"/>
      <c r="C500" s="215"/>
      <c r="D500" s="215" t="s">
        <v>175</v>
      </c>
      <c r="E500" s="217">
        <v>20000</v>
      </c>
      <c r="F500" s="218"/>
      <c r="G500" s="218"/>
      <c r="H500" s="218"/>
      <c r="I500" s="218"/>
      <c r="J500" s="218"/>
      <c r="K500" s="218"/>
      <c r="L500" s="219">
        <v>20000</v>
      </c>
      <c r="N500" s="127">
        <f t="shared" si="13"/>
        <v>20000</v>
      </c>
    </row>
    <row r="501" spans="1:14" ht="35.25" customHeight="1">
      <c r="A501" s="210"/>
      <c r="B501" s="212">
        <v>90095</v>
      </c>
      <c r="C501" s="212"/>
      <c r="D501" s="212" t="s">
        <v>207</v>
      </c>
      <c r="E501" s="213">
        <f>SUM(E502:E504)</f>
        <v>16589</v>
      </c>
      <c r="F501" s="213">
        <f>SUM(F502:F504)</f>
        <v>16589</v>
      </c>
      <c r="G501" s="213">
        <f>SUM(G502:G504)</f>
        <v>12760</v>
      </c>
      <c r="H501" s="213">
        <f>SUM(H502:H504)</f>
        <v>3829</v>
      </c>
      <c r="I501" s="218"/>
      <c r="J501" s="218"/>
      <c r="K501" s="218"/>
      <c r="L501" s="219"/>
      <c r="N501" s="127">
        <f t="shared" si="13"/>
        <v>16589</v>
      </c>
    </row>
    <row r="502" spans="1:14" ht="37.5" customHeight="1">
      <c r="A502" s="210"/>
      <c r="B502" s="212"/>
      <c r="C502" s="215">
        <v>4010</v>
      </c>
      <c r="D502" s="215" t="s">
        <v>47</v>
      </c>
      <c r="E502" s="217">
        <v>12760</v>
      </c>
      <c r="F502" s="218">
        <v>12760</v>
      </c>
      <c r="G502" s="218">
        <v>12760</v>
      </c>
      <c r="H502" s="218"/>
      <c r="I502" s="218"/>
      <c r="J502" s="218"/>
      <c r="K502" s="218"/>
      <c r="L502" s="219"/>
      <c r="N502" s="127">
        <f t="shared" si="13"/>
        <v>12760</v>
      </c>
    </row>
    <row r="503" spans="1:14" ht="26.25" customHeight="1">
      <c r="A503" s="210"/>
      <c r="B503" s="212"/>
      <c r="C503" s="215">
        <v>4110</v>
      </c>
      <c r="D503" s="215" t="s">
        <v>59</v>
      </c>
      <c r="E503" s="217">
        <v>3294</v>
      </c>
      <c r="F503" s="218">
        <v>3294</v>
      </c>
      <c r="G503" s="218"/>
      <c r="H503" s="218">
        <v>3294</v>
      </c>
      <c r="I503" s="218"/>
      <c r="J503" s="218"/>
      <c r="K503" s="218"/>
      <c r="L503" s="219"/>
      <c r="N503" s="127">
        <f t="shared" si="13"/>
        <v>3294</v>
      </c>
    </row>
    <row r="504" spans="1:14" s="237" customFormat="1" ht="26.25" customHeight="1">
      <c r="A504" s="220"/>
      <c r="B504" s="215"/>
      <c r="C504" s="215">
        <v>4120</v>
      </c>
      <c r="D504" s="215" t="s">
        <v>60</v>
      </c>
      <c r="E504" s="217">
        <v>535</v>
      </c>
      <c r="F504" s="218">
        <v>535</v>
      </c>
      <c r="G504" s="218"/>
      <c r="H504" s="218">
        <v>535</v>
      </c>
      <c r="I504" s="218"/>
      <c r="J504" s="218"/>
      <c r="K504" s="218"/>
      <c r="L504" s="219"/>
      <c r="N504" s="127">
        <f t="shared" si="13"/>
        <v>535</v>
      </c>
    </row>
    <row r="505" spans="1:14" ht="39.75" customHeight="1">
      <c r="A505" s="225">
        <v>921</v>
      </c>
      <c r="B505" s="226"/>
      <c r="C505" s="226"/>
      <c r="D505" s="226" t="s">
        <v>176</v>
      </c>
      <c r="E505" s="227">
        <f>SUM(E506+E515+E517)</f>
        <v>452814</v>
      </c>
      <c r="F505" s="227">
        <f>SUM(F506+F515+F517)</f>
        <v>322814</v>
      </c>
      <c r="G505" s="227">
        <f>SUM(G506+G515+G517)</f>
        <v>8700</v>
      </c>
      <c r="H505" s="227">
        <f>SUM(H506+H515+H517)</f>
        <v>0</v>
      </c>
      <c r="I505" s="227">
        <f>SUM(I506+I515+I517)</f>
        <v>193603</v>
      </c>
      <c r="J505" s="218"/>
      <c r="K505" s="218"/>
      <c r="L505" s="228">
        <f>SUM(L506+L515+L517)</f>
        <v>130000</v>
      </c>
      <c r="N505" s="127">
        <f t="shared" si="13"/>
        <v>452814</v>
      </c>
    </row>
    <row r="506" spans="1:14" ht="39" customHeight="1">
      <c r="A506" s="210"/>
      <c r="B506" s="212">
        <v>92105</v>
      </c>
      <c r="C506" s="212"/>
      <c r="D506" s="212" t="s">
        <v>177</v>
      </c>
      <c r="E506" s="213">
        <f>SUM(E507:E510)</f>
        <v>129211</v>
      </c>
      <c r="F506" s="213">
        <f>SUM(F507:F510)</f>
        <v>129211</v>
      </c>
      <c r="G506" s="213">
        <f>SUM(G507:G510)</f>
        <v>8700</v>
      </c>
      <c r="H506" s="213">
        <f>SUM(H507:H510)</f>
        <v>0</v>
      </c>
      <c r="I506" s="218"/>
      <c r="J506" s="218"/>
      <c r="K506" s="218"/>
      <c r="L506" s="219"/>
      <c r="N506" s="127">
        <f t="shared" si="13"/>
        <v>129211</v>
      </c>
    </row>
    <row r="507" spans="1:14" ht="18.75" customHeight="1">
      <c r="A507" s="220"/>
      <c r="B507" s="215"/>
      <c r="C507" s="215">
        <v>4170</v>
      </c>
      <c r="D507" s="215" t="s">
        <v>21</v>
      </c>
      <c r="E507" s="217">
        <v>8700</v>
      </c>
      <c r="F507" s="218">
        <v>8700</v>
      </c>
      <c r="G507" s="218">
        <v>8700</v>
      </c>
      <c r="H507" s="218"/>
      <c r="I507" s="218"/>
      <c r="J507" s="218"/>
      <c r="K507" s="218"/>
      <c r="L507" s="219"/>
      <c r="N507" s="127">
        <f t="shared" si="13"/>
        <v>8700</v>
      </c>
    </row>
    <row r="508" spans="1:14" ht="12.75">
      <c r="A508" s="220"/>
      <c r="B508" s="215"/>
      <c r="C508" s="215">
        <v>4210</v>
      </c>
      <c r="D508" s="215" t="s">
        <v>17</v>
      </c>
      <c r="E508" s="217">
        <v>23124</v>
      </c>
      <c r="F508" s="218">
        <v>23124</v>
      </c>
      <c r="G508" s="218"/>
      <c r="H508" s="218"/>
      <c r="I508" s="218"/>
      <c r="J508" s="218"/>
      <c r="K508" s="218"/>
      <c r="L508" s="219"/>
      <c r="N508" s="127">
        <f t="shared" si="13"/>
        <v>23124</v>
      </c>
    </row>
    <row r="509" spans="1:14" ht="12.75">
      <c r="A509" s="220"/>
      <c r="B509" s="215"/>
      <c r="C509" s="215">
        <v>4260</v>
      </c>
      <c r="D509" s="215" t="s">
        <v>62</v>
      </c>
      <c r="E509" s="217">
        <v>270</v>
      </c>
      <c r="F509" s="218">
        <v>270</v>
      </c>
      <c r="G509" s="218"/>
      <c r="H509" s="218"/>
      <c r="I509" s="218"/>
      <c r="J509" s="218"/>
      <c r="K509" s="218"/>
      <c r="L509" s="219"/>
      <c r="N509" s="127">
        <f t="shared" si="13"/>
        <v>270</v>
      </c>
    </row>
    <row r="510" spans="1:14" ht="12.75">
      <c r="A510" s="220"/>
      <c r="B510" s="215"/>
      <c r="C510" s="215">
        <v>4300</v>
      </c>
      <c r="D510" s="215" t="s">
        <v>3</v>
      </c>
      <c r="E510" s="217">
        <v>97117</v>
      </c>
      <c r="F510" s="218">
        <v>97117</v>
      </c>
      <c r="G510" s="218"/>
      <c r="H510" s="218"/>
      <c r="I510" s="218"/>
      <c r="J510" s="218"/>
      <c r="K510" s="218"/>
      <c r="L510" s="219"/>
      <c r="N510" s="127">
        <f t="shared" si="13"/>
        <v>97117</v>
      </c>
    </row>
    <row r="511" spans="1:14" ht="12.75">
      <c r="A511" s="220"/>
      <c r="B511" s="215"/>
      <c r="C511" s="215"/>
      <c r="D511" s="238" t="s">
        <v>287</v>
      </c>
      <c r="E511" s="239"/>
      <c r="F511" s="218"/>
      <c r="G511" s="218"/>
      <c r="H511" s="218"/>
      <c r="I511" s="218"/>
      <c r="J511" s="218"/>
      <c r="K511" s="218"/>
      <c r="L511" s="219"/>
      <c r="N511" s="127"/>
    </row>
    <row r="512" spans="1:14" ht="25.5">
      <c r="A512" s="220"/>
      <c r="B512" s="215"/>
      <c r="C512" s="215"/>
      <c r="D512" s="240" t="s">
        <v>178</v>
      </c>
      <c r="E512" s="241">
        <v>10000</v>
      </c>
      <c r="F512" s="218"/>
      <c r="G512" s="218"/>
      <c r="H512" s="218"/>
      <c r="I512" s="218"/>
      <c r="J512" s="218"/>
      <c r="K512" s="218"/>
      <c r="L512" s="219"/>
      <c r="N512" s="127"/>
    </row>
    <row r="513" spans="1:14" ht="38.25">
      <c r="A513" s="220"/>
      <c r="B513" s="215"/>
      <c r="C513" s="215"/>
      <c r="D513" s="240" t="s">
        <v>179</v>
      </c>
      <c r="E513" s="241">
        <v>10000</v>
      </c>
      <c r="F513" s="218"/>
      <c r="G513" s="218"/>
      <c r="H513" s="218"/>
      <c r="I513" s="218"/>
      <c r="J513" s="218"/>
      <c r="K513" s="218"/>
      <c r="L513" s="219"/>
      <c r="N513" s="127"/>
    </row>
    <row r="514" spans="1:14" ht="38.25">
      <c r="A514" s="220"/>
      <c r="B514" s="215"/>
      <c r="C514" s="215"/>
      <c r="D514" s="240" t="s">
        <v>180</v>
      </c>
      <c r="E514" s="241">
        <v>5000</v>
      </c>
      <c r="F514" s="218"/>
      <c r="G514" s="218"/>
      <c r="H514" s="218"/>
      <c r="I514" s="218"/>
      <c r="J514" s="218"/>
      <c r="K514" s="218"/>
      <c r="L514" s="219"/>
      <c r="N514" s="127"/>
    </row>
    <row r="515" spans="1:14" s="5" customFormat="1" ht="15.75" customHeight="1">
      <c r="A515" s="210"/>
      <c r="B515" s="212">
        <v>92109</v>
      </c>
      <c r="C515" s="212"/>
      <c r="D515" s="212" t="s">
        <v>181</v>
      </c>
      <c r="E515" s="213">
        <f>SUM(E516)</f>
        <v>130000</v>
      </c>
      <c r="F515" s="213">
        <f>SUM(F516)</f>
        <v>0</v>
      </c>
      <c r="G515" s="213">
        <f>SUM(G516)</f>
        <v>0</v>
      </c>
      <c r="H515" s="229"/>
      <c r="I515" s="229"/>
      <c r="J515" s="229"/>
      <c r="K515" s="229"/>
      <c r="L515" s="214">
        <f>SUM(L516)</f>
        <v>130000</v>
      </c>
      <c r="N515" s="127">
        <f aca="true" t="shared" si="14" ref="N515:N574">SUM(F515+L515)</f>
        <v>130000</v>
      </c>
    </row>
    <row r="516" spans="1:14" ht="81.75" customHeight="1">
      <c r="A516" s="220"/>
      <c r="B516" s="215"/>
      <c r="C516" s="215">
        <v>6050</v>
      </c>
      <c r="D516" s="215" t="s">
        <v>182</v>
      </c>
      <c r="E516" s="217">
        <v>130000</v>
      </c>
      <c r="F516" s="218"/>
      <c r="G516" s="218"/>
      <c r="H516" s="218"/>
      <c r="I516" s="218"/>
      <c r="J516" s="218"/>
      <c r="K516" s="218"/>
      <c r="L516" s="219">
        <v>130000</v>
      </c>
      <c r="N516" s="127">
        <f t="shared" si="14"/>
        <v>130000</v>
      </c>
    </row>
    <row r="517" spans="1:14" ht="22.5" customHeight="1">
      <c r="A517" s="220"/>
      <c r="B517" s="212">
        <v>92116</v>
      </c>
      <c r="C517" s="212"/>
      <c r="D517" s="212" t="s">
        <v>183</v>
      </c>
      <c r="E517" s="213">
        <f>SUM(E518)</f>
        <v>193603</v>
      </c>
      <c r="F517" s="213">
        <f>SUM(F518)</f>
        <v>193603</v>
      </c>
      <c r="G517" s="218"/>
      <c r="H517" s="218"/>
      <c r="I517" s="229">
        <v>193603</v>
      </c>
      <c r="J517" s="218"/>
      <c r="K517" s="218"/>
      <c r="L517" s="219"/>
      <c r="N517" s="127">
        <f t="shared" si="14"/>
        <v>193603</v>
      </c>
    </row>
    <row r="518" spans="1:14" ht="25.5">
      <c r="A518" s="220"/>
      <c r="B518" s="215"/>
      <c r="C518" s="215">
        <v>2480</v>
      </c>
      <c r="D518" s="215" t="s">
        <v>184</v>
      </c>
      <c r="E518" s="217">
        <v>193603</v>
      </c>
      <c r="F518" s="218">
        <v>193603</v>
      </c>
      <c r="G518" s="218"/>
      <c r="H518" s="218"/>
      <c r="I518" s="218">
        <v>193603</v>
      </c>
      <c r="J518" s="218"/>
      <c r="K518" s="218"/>
      <c r="L518" s="219"/>
      <c r="N518" s="127">
        <f t="shared" si="14"/>
        <v>193603</v>
      </c>
    </row>
    <row r="519" spans="1:14" s="8" customFormat="1" ht="18.75" customHeight="1">
      <c r="A519" s="225">
        <v>926</v>
      </c>
      <c r="B519" s="226"/>
      <c r="C519" s="226"/>
      <c r="D519" s="226" t="s">
        <v>314</v>
      </c>
      <c r="E519" s="227">
        <f>SUM(E520+E537)</f>
        <v>775359</v>
      </c>
      <c r="F519" s="227">
        <f>SUM(F520+F537)</f>
        <v>375359</v>
      </c>
      <c r="G519" s="227">
        <f>SUM(G520+G537)</f>
        <v>89536</v>
      </c>
      <c r="H519" s="227">
        <f>SUM(H520+H537)</f>
        <v>15803</v>
      </c>
      <c r="I519" s="227">
        <f>SUM(I520+I537)</f>
        <v>58246</v>
      </c>
      <c r="J519" s="242"/>
      <c r="K519" s="242"/>
      <c r="L519" s="228">
        <f>SUM(L520+L537)</f>
        <v>400000</v>
      </c>
      <c r="N519" s="127">
        <f t="shared" si="14"/>
        <v>775359</v>
      </c>
    </row>
    <row r="520" spans="1:14" ht="12.75">
      <c r="A520" s="210"/>
      <c r="B520" s="212">
        <v>92601</v>
      </c>
      <c r="C520" s="212"/>
      <c r="D520" s="212" t="s">
        <v>315</v>
      </c>
      <c r="E520" s="213">
        <f>SUM(E521:E535)</f>
        <v>689613</v>
      </c>
      <c r="F520" s="213">
        <f>SUM(F521:F535)</f>
        <v>289613</v>
      </c>
      <c r="G520" s="213">
        <f>SUM(G521:G535)</f>
        <v>89536</v>
      </c>
      <c r="H520" s="213">
        <f>SUM(H521:H535)</f>
        <v>15803</v>
      </c>
      <c r="I520" s="218"/>
      <c r="J520" s="218"/>
      <c r="K520" s="218"/>
      <c r="L520" s="214">
        <f>SUM(L521:L535)</f>
        <v>400000</v>
      </c>
      <c r="N520" s="127">
        <f t="shared" si="14"/>
        <v>689613</v>
      </c>
    </row>
    <row r="521" spans="1:14" ht="25.5">
      <c r="A521" s="220"/>
      <c r="B521" s="215"/>
      <c r="C521" s="215">
        <v>4010</v>
      </c>
      <c r="D521" s="215" t="s">
        <v>47</v>
      </c>
      <c r="E521" s="217">
        <v>80000</v>
      </c>
      <c r="F521" s="218">
        <v>80000</v>
      </c>
      <c r="G521" s="218">
        <v>80000</v>
      </c>
      <c r="H521" s="218"/>
      <c r="I521" s="218"/>
      <c r="J521" s="218"/>
      <c r="K521" s="218"/>
      <c r="L521" s="219"/>
      <c r="N521" s="127">
        <f t="shared" si="14"/>
        <v>80000</v>
      </c>
    </row>
    <row r="522" spans="1:14" ht="12.75">
      <c r="A522" s="220"/>
      <c r="B522" s="215"/>
      <c r="C522" s="215">
        <v>4040</v>
      </c>
      <c r="D522" s="215" t="s">
        <v>185</v>
      </c>
      <c r="E522" s="217">
        <v>5380</v>
      </c>
      <c r="F522" s="218">
        <v>5380</v>
      </c>
      <c r="G522" s="218">
        <v>5380</v>
      </c>
      <c r="H522" s="218"/>
      <c r="I522" s="218"/>
      <c r="J522" s="218"/>
      <c r="K522" s="218"/>
      <c r="L522" s="219"/>
      <c r="N522" s="127">
        <f t="shared" si="14"/>
        <v>5380</v>
      </c>
    </row>
    <row r="523" spans="1:14" ht="25.5">
      <c r="A523" s="220"/>
      <c r="B523" s="215"/>
      <c r="C523" s="215">
        <v>4110</v>
      </c>
      <c r="D523" s="215" t="s">
        <v>59</v>
      </c>
      <c r="E523" s="217">
        <v>13712</v>
      </c>
      <c r="F523" s="218">
        <v>13712</v>
      </c>
      <c r="G523" s="218"/>
      <c r="H523" s="218">
        <v>13712</v>
      </c>
      <c r="I523" s="218"/>
      <c r="J523" s="218"/>
      <c r="K523" s="218"/>
      <c r="L523" s="219"/>
      <c r="N523" s="127">
        <f t="shared" si="14"/>
        <v>13712</v>
      </c>
    </row>
    <row r="524" spans="1:14" ht="12.75">
      <c r="A524" s="220"/>
      <c r="B524" s="215"/>
      <c r="C524" s="215">
        <v>4120</v>
      </c>
      <c r="D524" s="215" t="s">
        <v>60</v>
      </c>
      <c r="E524" s="217">
        <v>2091</v>
      </c>
      <c r="F524" s="218">
        <v>2091</v>
      </c>
      <c r="G524" s="218"/>
      <c r="H524" s="218">
        <v>2091</v>
      </c>
      <c r="I524" s="218"/>
      <c r="J524" s="218"/>
      <c r="K524" s="218"/>
      <c r="L524" s="219"/>
      <c r="N524" s="127">
        <f t="shared" si="14"/>
        <v>2091</v>
      </c>
    </row>
    <row r="525" spans="1:14" ht="12.75">
      <c r="A525" s="220"/>
      <c r="B525" s="215"/>
      <c r="C525" s="215">
        <v>4170</v>
      </c>
      <c r="D525" s="215" t="s">
        <v>186</v>
      </c>
      <c r="E525" s="217">
        <v>4156</v>
      </c>
      <c r="F525" s="218">
        <v>4156</v>
      </c>
      <c r="G525" s="218">
        <v>4156</v>
      </c>
      <c r="H525" s="218"/>
      <c r="I525" s="218"/>
      <c r="J525" s="218"/>
      <c r="K525" s="218"/>
      <c r="L525" s="219"/>
      <c r="N525" s="127">
        <f t="shared" si="14"/>
        <v>4156</v>
      </c>
    </row>
    <row r="526" spans="1:14" ht="12.75">
      <c r="A526" s="220"/>
      <c r="B526" s="215"/>
      <c r="C526" s="215">
        <v>4210</v>
      </c>
      <c r="D526" s="215" t="s">
        <v>17</v>
      </c>
      <c r="E526" s="217">
        <v>96932</v>
      </c>
      <c r="F526" s="218">
        <v>96932</v>
      </c>
      <c r="G526" s="218"/>
      <c r="H526" s="218"/>
      <c r="I526" s="218"/>
      <c r="J526" s="218"/>
      <c r="K526" s="218"/>
      <c r="L526" s="219"/>
      <c r="N526" s="127">
        <f t="shared" si="14"/>
        <v>96932</v>
      </c>
    </row>
    <row r="527" spans="1:14" s="237" customFormat="1" ht="12.75">
      <c r="A527" s="220"/>
      <c r="B527" s="215"/>
      <c r="C527" s="215">
        <v>4260</v>
      </c>
      <c r="D527" s="215" t="s">
        <v>62</v>
      </c>
      <c r="E527" s="217">
        <v>37876</v>
      </c>
      <c r="F527" s="218">
        <v>37876</v>
      </c>
      <c r="G527" s="218"/>
      <c r="H527" s="218"/>
      <c r="I527" s="218"/>
      <c r="J527" s="218"/>
      <c r="K527" s="218"/>
      <c r="L527" s="219"/>
      <c r="N527" s="127">
        <f t="shared" si="14"/>
        <v>37876</v>
      </c>
    </row>
    <row r="528" spans="1:14" s="237" customFormat="1" ht="12.75">
      <c r="A528" s="220"/>
      <c r="B528" s="215"/>
      <c r="C528" s="215">
        <v>4300</v>
      </c>
      <c r="D528" s="215" t="s">
        <v>3</v>
      </c>
      <c r="E528" s="217">
        <v>37373</v>
      </c>
      <c r="F528" s="218">
        <v>37373</v>
      </c>
      <c r="G528" s="218"/>
      <c r="H528" s="218"/>
      <c r="I528" s="218"/>
      <c r="J528" s="218"/>
      <c r="K528" s="218"/>
      <c r="L528" s="219"/>
      <c r="N528" s="127">
        <f t="shared" si="14"/>
        <v>37373</v>
      </c>
    </row>
    <row r="529" spans="1:14" s="237" customFormat="1" ht="38.25">
      <c r="A529" s="220"/>
      <c r="B529" s="215"/>
      <c r="C529" s="215">
        <v>4360</v>
      </c>
      <c r="D529" s="215" t="s">
        <v>187</v>
      </c>
      <c r="E529" s="217">
        <v>1029</v>
      </c>
      <c r="F529" s="218">
        <v>1029</v>
      </c>
      <c r="G529" s="218"/>
      <c r="H529" s="218"/>
      <c r="I529" s="218"/>
      <c r="J529" s="218"/>
      <c r="K529" s="218"/>
      <c r="L529" s="219"/>
      <c r="N529" s="127">
        <f t="shared" si="14"/>
        <v>1029</v>
      </c>
    </row>
    <row r="530" spans="1:14" s="237" customFormat="1" ht="38.25">
      <c r="A530" s="220"/>
      <c r="B530" s="215"/>
      <c r="C530" s="215">
        <v>4370</v>
      </c>
      <c r="D530" s="215" t="s">
        <v>188</v>
      </c>
      <c r="E530" s="217">
        <v>1029</v>
      </c>
      <c r="F530" s="218">
        <v>1029</v>
      </c>
      <c r="G530" s="218"/>
      <c r="H530" s="218"/>
      <c r="I530" s="218"/>
      <c r="J530" s="218"/>
      <c r="K530" s="218"/>
      <c r="L530" s="219"/>
      <c r="N530" s="127">
        <f t="shared" si="14"/>
        <v>1029</v>
      </c>
    </row>
    <row r="531" spans="1:14" s="237" customFormat="1" ht="12.75">
      <c r="A531" s="220"/>
      <c r="B531" s="215"/>
      <c r="C531" s="215">
        <v>4410</v>
      </c>
      <c r="D531" s="215" t="s">
        <v>55</v>
      </c>
      <c r="E531" s="217">
        <v>1852</v>
      </c>
      <c r="F531" s="218">
        <v>1852</v>
      </c>
      <c r="G531" s="218"/>
      <c r="H531" s="218"/>
      <c r="I531" s="218"/>
      <c r="J531" s="218"/>
      <c r="K531" s="218"/>
      <c r="L531" s="219"/>
      <c r="N531" s="127">
        <f t="shared" si="14"/>
        <v>1852</v>
      </c>
    </row>
    <row r="532" spans="1:14" s="237" customFormat="1" ht="12.75">
      <c r="A532" s="220"/>
      <c r="B532" s="215"/>
      <c r="C532" s="215">
        <v>4430</v>
      </c>
      <c r="D532" s="215" t="s">
        <v>166</v>
      </c>
      <c r="E532" s="217">
        <v>6370</v>
      </c>
      <c r="F532" s="218">
        <v>6370</v>
      </c>
      <c r="G532" s="218"/>
      <c r="H532" s="218"/>
      <c r="I532" s="218"/>
      <c r="J532" s="218"/>
      <c r="K532" s="218"/>
      <c r="L532" s="219"/>
      <c r="N532" s="127">
        <f t="shared" si="14"/>
        <v>6370</v>
      </c>
    </row>
    <row r="533" spans="1:14" s="237" customFormat="1" ht="51">
      <c r="A533" s="220"/>
      <c r="B533" s="215"/>
      <c r="C533" s="215"/>
      <c r="D533" s="215" t="s">
        <v>189</v>
      </c>
      <c r="E533" s="217"/>
      <c r="F533" s="218"/>
      <c r="G533" s="218"/>
      <c r="H533" s="218"/>
      <c r="I533" s="218"/>
      <c r="J533" s="218"/>
      <c r="K533" s="218"/>
      <c r="L533" s="219"/>
      <c r="N533" s="127">
        <f t="shared" si="14"/>
        <v>0</v>
      </c>
    </row>
    <row r="534" spans="1:14" s="237" customFormat="1" ht="12.75">
      <c r="A534" s="220"/>
      <c r="B534" s="215"/>
      <c r="C534" s="215">
        <v>4440</v>
      </c>
      <c r="D534" s="215" t="s">
        <v>66</v>
      </c>
      <c r="E534" s="217">
        <v>1813</v>
      </c>
      <c r="F534" s="218">
        <v>1813</v>
      </c>
      <c r="G534" s="218"/>
      <c r="H534" s="218"/>
      <c r="I534" s="218"/>
      <c r="J534" s="218"/>
      <c r="K534" s="218"/>
      <c r="L534" s="219"/>
      <c r="N534" s="127">
        <f t="shared" si="14"/>
        <v>1813</v>
      </c>
    </row>
    <row r="535" spans="1:14" s="237" customFormat="1" ht="25.5">
      <c r="A535" s="220"/>
      <c r="B535" s="215"/>
      <c r="C535" s="215">
        <v>6050</v>
      </c>
      <c r="D535" s="215" t="s">
        <v>190</v>
      </c>
      <c r="E535" s="217">
        <v>400000</v>
      </c>
      <c r="F535" s="218"/>
      <c r="G535" s="218"/>
      <c r="H535" s="218"/>
      <c r="I535" s="218"/>
      <c r="J535" s="218"/>
      <c r="K535" s="218"/>
      <c r="L535" s="219">
        <v>400000</v>
      </c>
      <c r="N535" s="127"/>
    </row>
    <row r="536" spans="1:14" s="237" customFormat="1" ht="24.75" customHeight="1">
      <c r="A536" s="220"/>
      <c r="B536" s="215"/>
      <c r="C536" s="215"/>
      <c r="D536" s="215" t="s">
        <v>191</v>
      </c>
      <c r="E536" s="217">
        <v>400000</v>
      </c>
      <c r="F536" s="218"/>
      <c r="G536" s="218"/>
      <c r="H536" s="218"/>
      <c r="I536" s="218"/>
      <c r="J536" s="218"/>
      <c r="K536" s="218"/>
      <c r="L536" s="219">
        <v>400000</v>
      </c>
      <c r="N536" s="127"/>
    </row>
    <row r="537" spans="1:14" ht="25.5">
      <c r="A537" s="210"/>
      <c r="B537" s="212">
        <v>92605</v>
      </c>
      <c r="C537" s="212"/>
      <c r="D537" s="212" t="s">
        <v>192</v>
      </c>
      <c r="E537" s="213">
        <f>SUM(E538+E541+E539)</f>
        <v>85746</v>
      </c>
      <c r="F537" s="213">
        <f>SUM(F538+F541+F539)</f>
        <v>85746</v>
      </c>
      <c r="G537" s="213">
        <f>SUM(G538+G541+G539)</f>
        <v>0</v>
      </c>
      <c r="H537" s="213">
        <f>SUM(H538+H541+H539)</f>
        <v>0</v>
      </c>
      <c r="I537" s="213">
        <f>SUM(I538+I541+I539)</f>
        <v>58246</v>
      </c>
      <c r="J537" s="218"/>
      <c r="K537" s="218"/>
      <c r="L537" s="214">
        <f>SUM(L538+L541+L539)</f>
        <v>0</v>
      </c>
      <c r="N537" s="127">
        <f t="shared" si="14"/>
        <v>85746</v>
      </c>
    </row>
    <row r="538" spans="1:14" ht="51">
      <c r="A538" s="220"/>
      <c r="B538" s="215"/>
      <c r="C538" s="215">
        <v>2820</v>
      </c>
      <c r="D538" s="215" t="s">
        <v>193</v>
      </c>
      <c r="E538" s="217">
        <v>58246</v>
      </c>
      <c r="F538" s="218">
        <v>58246</v>
      </c>
      <c r="G538" s="218"/>
      <c r="H538" s="218"/>
      <c r="I538" s="218">
        <v>58246</v>
      </c>
      <c r="J538" s="218"/>
      <c r="K538" s="218"/>
      <c r="L538" s="219"/>
      <c r="N538" s="127">
        <f t="shared" si="14"/>
        <v>58246</v>
      </c>
    </row>
    <row r="539" spans="1:14" ht="38.25">
      <c r="A539" s="220"/>
      <c r="B539" s="215"/>
      <c r="C539" s="215">
        <v>4210</v>
      </c>
      <c r="D539" s="215" t="s">
        <v>194</v>
      </c>
      <c r="E539" s="217">
        <v>27000</v>
      </c>
      <c r="F539" s="218">
        <v>27000</v>
      </c>
      <c r="G539" s="218"/>
      <c r="H539" s="218"/>
      <c r="I539" s="218"/>
      <c r="J539" s="218"/>
      <c r="K539" s="218"/>
      <c r="L539" s="219"/>
      <c r="N539" s="127">
        <f t="shared" si="14"/>
        <v>27000</v>
      </c>
    </row>
    <row r="540" spans="1:14" ht="38.25">
      <c r="A540" s="210"/>
      <c r="B540" s="212"/>
      <c r="C540" s="212"/>
      <c r="D540" s="212" t="s">
        <v>195</v>
      </c>
      <c r="E540" s="213">
        <f>SUM(E541:E541)</f>
        <v>500</v>
      </c>
      <c r="F540" s="218">
        <v>500</v>
      </c>
      <c r="G540" s="218"/>
      <c r="H540" s="218"/>
      <c r="I540" s="218"/>
      <c r="J540" s="218"/>
      <c r="K540" s="218"/>
      <c r="L540" s="219"/>
      <c r="N540" s="127">
        <f t="shared" si="14"/>
        <v>500</v>
      </c>
    </row>
    <row r="541" spans="1:14" ht="12.75">
      <c r="A541" s="220"/>
      <c r="B541" s="215"/>
      <c r="C541" s="215">
        <v>4410</v>
      </c>
      <c r="D541" s="215" t="s">
        <v>55</v>
      </c>
      <c r="E541" s="217">
        <v>500</v>
      </c>
      <c r="F541" s="218">
        <v>500</v>
      </c>
      <c r="G541" s="218"/>
      <c r="H541" s="218"/>
      <c r="I541" s="218"/>
      <c r="J541" s="218"/>
      <c r="K541" s="218"/>
      <c r="L541" s="219"/>
      <c r="N541" s="127">
        <f t="shared" si="14"/>
        <v>500</v>
      </c>
    </row>
    <row r="542" spans="1:14" ht="13.5" thickBot="1">
      <c r="A542" s="330" t="s">
        <v>316</v>
      </c>
      <c r="B542" s="331"/>
      <c r="C542" s="331"/>
      <c r="D542" s="331"/>
      <c r="E542" s="243">
        <f aca="true" t="shared" si="15" ref="E542:J542">SUM(E505+E484+E474+E419+E406+E162+E158+E155+E149+E126+E120+E80+E67+E53+E33+E29+E26+E12+E519)</f>
        <v>28034524</v>
      </c>
      <c r="F542" s="243">
        <f t="shared" si="15"/>
        <v>19095059</v>
      </c>
      <c r="G542" s="243">
        <f t="shared" si="15"/>
        <v>8472161</v>
      </c>
      <c r="H542" s="243">
        <f t="shared" si="15"/>
        <v>1538121</v>
      </c>
      <c r="I542" s="243">
        <f t="shared" si="15"/>
        <v>407002</v>
      </c>
      <c r="J542" s="243">
        <f t="shared" si="15"/>
        <v>362000</v>
      </c>
      <c r="K542" s="243"/>
      <c r="L542" s="244">
        <f>SUM(L505+L484+L474+L419+L406+L162+L158+L155+L149+L126+L120+L80+L67+L53+L33+L29+L26+L12+L519)</f>
        <v>8939465</v>
      </c>
      <c r="N542" s="127">
        <f t="shared" si="14"/>
        <v>28034524</v>
      </c>
    </row>
    <row r="543" spans="5:14" ht="12.75">
      <c r="E543" s="245"/>
      <c r="F543" s="159"/>
      <c r="G543" s="159"/>
      <c r="H543" s="159"/>
      <c r="I543" s="337" t="s">
        <v>587</v>
      </c>
      <c r="J543" s="337"/>
      <c r="K543" s="159"/>
      <c r="L543" s="159"/>
      <c r="N543" s="127">
        <f t="shared" si="14"/>
        <v>0</v>
      </c>
    </row>
    <row r="544" spans="5:14" ht="12.75">
      <c r="E544" s="245"/>
      <c r="F544" s="159"/>
      <c r="G544" s="159"/>
      <c r="H544" s="159"/>
      <c r="I544" s="337" t="s">
        <v>384</v>
      </c>
      <c r="J544" s="337"/>
      <c r="K544" s="159"/>
      <c r="L544" s="159"/>
      <c r="N544" s="127">
        <f t="shared" si="14"/>
        <v>0</v>
      </c>
    </row>
    <row r="545" spans="1:14" ht="8.25" customHeight="1">
      <c r="A545" s="246"/>
      <c r="B545" s="246"/>
      <c r="C545" s="246"/>
      <c r="D545" s="246"/>
      <c r="E545" s="247"/>
      <c r="F545" s="159"/>
      <c r="G545" s="159"/>
      <c r="H545" s="159"/>
      <c r="I545" s="159"/>
      <c r="J545" s="159"/>
      <c r="K545" s="159"/>
      <c r="L545" s="159"/>
      <c r="N545" s="127">
        <f t="shared" si="14"/>
        <v>0</v>
      </c>
    </row>
    <row r="546" spans="1:14" ht="12.75">
      <c r="A546" s="248"/>
      <c r="B546" s="248"/>
      <c r="C546" s="248"/>
      <c r="D546" s="248"/>
      <c r="E546" s="249"/>
      <c r="F546" s="159"/>
      <c r="G546" s="159"/>
      <c r="H546" s="159"/>
      <c r="I546" s="337" t="s">
        <v>588</v>
      </c>
      <c r="J546" s="337"/>
      <c r="K546" s="159"/>
      <c r="L546" s="159"/>
      <c r="N546" s="127">
        <f t="shared" si="14"/>
        <v>0</v>
      </c>
    </row>
    <row r="547" spans="1:14" ht="12.75">
      <c r="A547" s="248"/>
      <c r="B547" s="248"/>
      <c r="C547" s="248"/>
      <c r="D547" s="248"/>
      <c r="E547" s="249"/>
      <c r="F547" s="159"/>
      <c r="G547" s="159"/>
      <c r="H547" s="159"/>
      <c r="I547" s="159"/>
      <c r="J547" s="159"/>
      <c r="K547" s="159"/>
      <c r="L547" s="159"/>
      <c r="N547" s="127">
        <f t="shared" si="14"/>
        <v>0</v>
      </c>
    </row>
    <row r="548" spans="1:14" ht="12.75">
      <c r="A548" s="248"/>
      <c r="B548" s="248"/>
      <c r="C548" s="248"/>
      <c r="D548" s="248"/>
      <c r="E548" s="249"/>
      <c r="F548" s="159"/>
      <c r="G548" s="159"/>
      <c r="H548" s="159"/>
      <c r="I548" s="159"/>
      <c r="J548" s="159"/>
      <c r="K548" s="159"/>
      <c r="L548" s="159"/>
      <c r="N548" s="127">
        <f t="shared" si="14"/>
        <v>0</v>
      </c>
    </row>
    <row r="549" spans="1:14" ht="12.75">
      <c r="A549" s="171"/>
      <c r="B549" s="171"/>
      <c r="C549" s="171"/>
      <c r="D549" s="171"/>
      <c r="E549" s="250"/>
      <c r="F549" s="159"/>
      <c r="G549" s="159"/>
      <c r="H549" s="159"/>
      <c r="I549" s="159"/>
      <c r="J549" s="159"/>
      <c r="K549" s="159"/>
      <c r="L549" s="159"/>
      <c r="N549" s="127">
        <f t="shared" si="14"/>
        <v>0</v>
      </c>
    </row>
    <row r="550" spans="5:14" ht="12.75">
      <c r="E550" s="245"/>
      <c r="F550" s="159"/>
      <c r="G550" s="159"/>
      <c r="H550" s="159"/>
      <c r="I550" s="159"/>
      <c r="J550" s="159"/>
      <c r="K550" s="159"/>
      <c r="L550" s="159"/>
      <c r="N550" s="127">
        <f t="shared" si="14"/>
        <v>0</v>
      </c>
    </row>
    <row r="551" spans="5:14" ht="12.75">
      <c r="E551" s="245"/>
      <c r="F551" s="159"/>
      <c r="G551" s="159"/>
      <c r="H551" s="159"/>
      <c r="I551" s="159"/>
      <c r="J551" s="159"/>
      <c r="K551" s="159"/>
      <c r="L551" s="159"/>
      <c r="N551" s="127">
        <f t="shared" si="14"/>
        <v>0</v>
      </c>
    </row>
    <row r="552" spans="5:14" ht="12.75">
      <c r="E552" s="245"/>
      <c r="F552" s="159"/>
      <c r="G552" s="159"/>
      <c r="H552" s="159"/>
      <c r="I552" s="159"/>
      <c r="J552" s="159"/>
      <c r="K552" s="159"/>
      <c r="L552" s="159"/>
      <c r="N552" s="127">
        <f t="shared" si="14"/>
        <v>0</v>
      </c>
    </row>
    <row r="553" spans="5:14" ht="12.75">
      <c r="E553" s="245"/>
      <c r="F553" s="159"/>
      <c r="G553" s="159"/>
      <c r="H553" s="159"/>
      <c r="I553" s="159"/>
      <c r="J553" s="159"/>
      <c r="K553" s="159"/>
      <c r="L553" s="159"/>
      <c r="N553" s="127">
        <f t="shared" si="14"/>
        <v>0</v>
      </c>
    </row>
    <row r="554" spans="5:14" ht="12.75">
      <c r="E554" s="245"/>
      <c r="F554" s="159"/>
      <c r="G554" s="159"/>
      <c r="H554" s="159"/>
      <c r="I554" s="159"/>
      <c r="J554" s="159"/>
      <c r="K554" s="159"/>
      <c r="L554" s="159"/>
      <c r="N554" s="127">
        <f t="shared" si="14"/>
        <v>0</v>
      </c>
    </row>
    <row r="555" spans="5:14" ht="12.75">
      <c r="E555" s="245"/>
      <c r="F555" s="159"/>
      <c r="G555" s="159"/>
      <c r="H555" s="159"/>
      <c r="I555" s="159"/>
      <c r="J555" s="159"/>
      <c r="K555" s="159"/>
      <c r="L555" s="159"/>
      <c r="N555" s="127">
        <f t="shared" si="14"/>
        <v>0</v>
      </c>
    </row>
    <row r="556" spans="5:14" ht="12.75">
      <c r="E556" s="245"/>
      <c r="F556" s="159"/>
      <c r="G556" s="159"/>
      <c r="H556" s="159"/>
      <c r="I556" s="159"/>
      <c r="J556" s="159"/>
      <c r="K556" s="159"/>
      <c r="L556" s="159"/>
      <c r="N556" s="127">
        <f t="shared" si="14"/>
        <v>0</v>
      </c>
    </row>
    <row r="557" spans="5:14" ht="12.75">
      <c r="E557" s="245"/>
      <c r="F557" s="159"/>
      <c r="G557" s="159"/>
      <c r="H557" s="159"/>
      <c r="I557" s="159"/>
      <c r="J557" s="159"/>
      <c r="K557" s="159"/>
      <c r="L557" s="159"/>
      <c r="N557" s="127">
        <f t="shared" si="14"/>
        <v>0</v>
      </c>
    </row>
    <row r="558" spans="5:14" ht="12.75">
      <c r="E558" s="245"/>
      <c r="F558" s="159"/>
      <c r="G558" s="159"/>
      <c r="H558" s="159"/>
      <c r="I558" s="159"/>
      <c r="J558" s="159"/>
      <c r="K558" s="159"/>
      <c r="L558" s="159"/>
      <c r="N558" s="127">
        <f t="shared" si="14"/>
        <v>0</v>
      </c>
    </row>
    <row r="559" spans="5:14" ht="12.75">
      <c r="E559" s="245"/>
      <c r="F559" s="159"/>
      <c r="G559" s="159"/>
      <c r="H559" s="159"/>
      <c r="I559" s="159"/>
      <c r="J559" s="159"/>
      <c r="K559" s="159"/>
      <c r="L559" s="159"/>
      <c r="N559" s="127">
        <f t="shared" si="14"/>
        <v>0</v>
      </c>
    </row>
    <row r="560" spans="5:14" ht="12.75">
      <c r="E560" s="245"/>
      <c r="F560" s="159"/>
      <c r="G560" s="159"/>
      <c r="H560" s="159"/>
      <c r="I560" s="159"/>
      <c r="J560" s="159"/>
      <c r="K560" s="159"/>
      <c r="L560" s="159"/>
      <c r="N560" s="127">
        <f t="shared" si="14"/>
        <v>0</v>
      </c>
    </row>
    <row r="561" spans="5:14" ht="12.75">
      <c r="E561" s="245"/>
      <c r="F561" s="159"/>
      <c r="G561" s="159"/>
      <c r="H561" s="159"/>
      <c r="I561" s="159"/>
      <c r="J561" s="159"/>
      <c r="K561" s="159"/>
      <c r="L561" s="159"/>
      <c r="N561" s="127">
        <f t="shared" si="14"/>
        <v>0</v>
      </c>
    </row>
    <row r="562" spans="5:14" ht="12.75">
      <c r="E562" s="245"/>
      <c r="F562" s="159"/>
      <c r="G562" s="159"/>
      <c r="H562" s="159"/>
      <c r="I562" s="159"/>
      <c r="J562" s="159"/>
      <c r="K562" s="159"/>
      <c r="L562" s="159"/>
      <c r="N562" s="127">
        <f t="shared" si="14"/>
        <v>0</v>
      </c>
    </row>
    <row r="563" spans="5:14" ht="12.75">
      <c r="E563" s="245"/>
      <c r="F563" s="159"/>
      <c r="G563" s="159"/>
      <c r="H563" s="159"/>
      <c r="I563" s="159"/>
      <c r="J563" s="159"/>
      <c r="K563" s="159"/>
      <c r="L563" s="159"/>
      <c r="N563" s="127">
        <f t="shared" si="14"/>
        <v>0</v>
      </c>
    </row>
    <row r="564" spans="5:14" ht="12.75">
      <c r="E564" s="245"/>
      <c r="F564" s="159"/>
      <c r="G564" s="159"/>
      <c r="H564" s="159"/>
      <c r="I564" s="159"/>
      <c r="J564" s="159"/>
      <c r="K564" s="159"/>
      <c r="L564" s="159"/>
      <c r="N564" s="127">
        <f t="shared" si="14"/>
        <v>0</v>
      </c>
    </row>
    <row r="565" spans="5:14" ht="12.75">
      <c r="E565" s="245"/>
      <c r="F565" s="159"/>
      <c r="G565" s="159"/>
      <c r="H565" s="159"/>
      <c r="I565" s="159"/>
      <c r="J565" s="159"/>
      <c r="K565" s="159"/>
      <c r="L565" s="159"/>
      <c r="N565" s="127">
        <f t="shared" si="14"/>
        <v>0</v>
      </c>
    </row>
    <row r="566" spans="5:14" ht="12.75">
      <c r="E566" s="245"/>
      <c r="F566" s="159"/>
      <c r="G566" s="159"/>
      <c r="H566" s="159"/>
      <c r="I566" s="159"/>
      <c r="J566" s="159"/>
      <c r="K566" s="159"/>
      <c r="L566" s="159"/>
      <c r="N566" s="127">
        <f t="shared" si="14"/>
        <v>0</v>
      </c>
    </row>
    <row r="567" spans="5:14" ht="12.75">
      <c r="E567" s="245"/>
      <c r="F567" s="159"/>
      <c r="G567" s="159"/>
      <c r="H567" s="159"/>
      <c r="I567" s="159"/>
      <c r="J567" s="159"/>
      <c r="K567" s="159"/>
      <c r="L567" s="159"/>
      <c r="N567" s="127">
        <f t="shared" si="14"/>
        <v>0</v>
      </c>
    </row>
    <row r="568" spans="5:14" ht="12.75">
      <c r="E568" s="245"/>
      <c r="F568" s="159"/>
      <c r="G568" s="159"/>
      <c r="H568" s="159"/>
      <c r="I568" s="159"/>
      <c r="J568" s="159"/>
      <c r="K568" s="159"/>
      <c r="L568" s="159"/>
      <c r="N568" s="127">
        <f t="shared" si="14"/>
        <v>0</v>
      </c>
    </row>
    <row r="569" spans="5:14" ht="12.75">
      <c r="E569" s="245"/>
      <c r="F569" s="159"/>
      <c r="G569" s="159"/>
      <c r="H569" s="159"/>
      <c r="I569" s="159"/>
      <c r="J569" s="159"/>
      <c r="K569" s="159"/>
      <c r="L569" s="159"/>
      <c r="N569" s="127">
        <f t="shared" si="14"/>
        <v>0</v>
      </c>
    </row>
    <row r="570" spans="5:14" ht="12.75">
      <c r="E570" s="245"/>
      <c r="F570" s="159"/>
      <c r="G570" s="159"/>
      <c r="H570" s="159"/>
      <c r="I570" s="159"/>
      <c r="J570" s="159"/>
      <c r="K570" s="159"/>
      <c r="L570" s="159"/>
      <c r="N570" s="127">
        <f t="shared" si="14"/>
        <v>0</v>
      </c>
    </row>
    <row r="571" spans="5:14" ht="12.75">
      <c r="E571" s="245"/>
      <c r="F571" s="159"/>
      <c r="G571" s="159"/>
      <c r="H571" s="159"/>
      <c r="I571" s="159"/>
      <c r="J571" s="159"/>
      <c r="K571" s="159"/>
      <c r="L571" s="159"/>
      <c r="N571" s="127">
        <f t="shared" si="14"/>
        <v>0</v>
      </c>
    </row>
    <row r="572" spans="5:14" ht="12.75">
      <c r="E572" s="245"/>
      <c r="F572" s="159"/>
      <c r="G572" s="159"/>
      <c r="H572" s="159"/>
      <c r="I572" s="159"/>
      <c r="J572" s="159"/>
      <c r="K572" s="159"/>
      <c r="L572" s="159"/>
      <c r="N572" s="127">
        <f t="shared" si="14"/>
        <v>0</v>
      </c>
    </row>
    <row r="573" spans="5:14" ht="12.75">
      <c r="E573" s="245"/>
      <c r="F573" s="159"/>
      <c r="G573" s="159"/>
      <c r="H573" s="159"/>
      <c r="I573" s="159"/>
      <c r="J573" s="159"/>
      <c r="K573" s="159"/>
      <c r="L573" s="159"/>
      <c r="N573" s="127">
        <f t="shared" si="14"/>
        <v>0</v>
      </c>
    </row>
    <row r="574" spans="5:14" ht="12.75">
      <c r="E574" s="245"/>
      <c r="F574" s="159"/>
      <c r="G574" s="159"/>
      <c r="H574" s="159"/>
      <c r="I574" s="159"/>
      <c r="J574" s="159"/>
      <c r="K574" s="159"/>
      <c r="L574" s="159"/>
      <c r="N574" s="127">
        <f t="shared" si="14"/>
        <v>0</v>
      </c>
    </row>
    <row r="575" spans="5:14" ht="12.75">
      <c r="E575" s="245"/>
      <c r="F575" s="159"/>
      <c r="G575" s="159"/>
      <c r="H575" s="159"/>
      <c r="I575" s="159"/>
      <c r="J575" s="159"/>
      <c r="K575" s="159"/>
      <c r="L575" s="159"/>
      <c r="N575" s="127">
        <f aca="true" t="shared" si="16" ref="N575:N585">SUM(F575+L575)</f>
        <v>0</v>
      </c>
    </row>
    <row r="576" spans="5:14" ht="12.75">
      <c r="E576" s="245"/>
      <c r="F576" s="159"/>
      <c r="G576" s="159"/>
      <c r="H576" s="159"/>
      <c r="I576" s="159"/>
      <c r="J576" s="159"/>
      <c r="K576" s="159"/>
      <c r="L576" s="159"/>
      <c r="N576" s="127">
        <f t="shared" si="16"/>
        <v>0</v>
      </c>
    </row>
    <row r="577" spans="5:14" ht="12.75">
      <c r="E577" s="245"/>
      <c r="F577" s="159"/>
      <c r="G577" s="159"/>
      <c r="H577" s="159"/>
      <c r="I577" s="159"/>
      <c r="J577" s="159"/>
      <c r="K577" s="159"/>
      <c r="L577" s="159"/>
      <c r="N577" s="127">
        <f t="shared" si="16"/>
        <v>0</v>
      </c>
    </row>
    <row r="578" spans="5:14" ht="12.75">
      <c r="E578" s="245"/>
      <c r="F578" s="159"/>
      <c r="G578" s="159"/>
      <c r="H578" s="159"/>
      <c r="I578" s="159"/>
      <c r="J578" s="159"/>
      <c r="K578" s="159"/>
      <c r="L578" s="159"/>
      <c r="N578" s="127">
        <f t="shared" si="16"/>
        <v>0</v>
      </c>
    </row>
    <row r="579" spans="5:14" ht="12.75">
      <c r="E579" s="245"/>
      <c r="F579" s="159"/>
      <c r="G579" s="159"/>
      <c r="H579" s="159"/>
      <c r="I579" s="159"/>
      <c r="J579" s="159"/>
      <c r="K579" s="159"/>
      <c r="L579" s="159"/>
      <c r="N579" s="127">
        <f t="shared" si="16"/>
        <v>0</v>
      </c>
    </row>
    <row r="580" spans="5:14" ht="12.75">
      <c r="E580" s="245"/>
      <c r="F580" s="159"/>
      <c r="G580" s="159"/>
      <c r="H580" s="159"/>
      <c r="I580" s="159"/>
      <c r="J580" s="159"/>
      <c r="K580" s="159"/>
      <c r="L580" s="159"/>
      <c r="N580" s="127">
        <f t="shared" si="16"/>
        <v>0</v>
      </c>
    </row>
    <row r="581" spans="5:14" ht="12.75">
      <c r="E581" s="245"/>
      <c r="F581" s="159"/>
      <c r="G581" s="159"/>
      <c r="H581" s="159"/>
      <c r="I581" s="159"/>
      <c r="J581" s="159"/>
      <c r="K581" s="159"/>
      <c r="L581" s="159"/>
      <c r="N581" s="127">
        <f t="shared" si="16"/>
        <v>0</v>
      </c>
    </row>
    <row r="582" spans="5:14" ht="12.75">
      <c r="E582" s="245"/>
      <c r="F582" s="159"/>
      <c r="G582" s="159"/>
      <c r="H582" s="159"/>
      <c r="I582" s="159"/>
      <c r="J582" s="159"/>
      <c r="K582" s="159"/>
      <c r="L582" s="159"/>
      <c r="N582" s="127">
        <f t="shared" si="16"/>
        <v>0</v>
      </c>
    </row>
    <row r="583" spans="5:14" ht="12.75">
      <c r="E583" s="245"/>
      <c r="F583" s="159"/>
      <c r="G583" s="159"/>
      <c r="H583" s="159"/>
      <c r="I583" s="159"/>
      <c r="J583" s="159"/>
      <c r="K583" s="159"/>
      <c r="L583" s="159"/>
      <c r="N583" s="127">
        <f t="shared" si="16"/>
        <v>0</v>
      </c>
    </row>
    <row r="584" spans="5:14" ht="12.75">
      <c r="E584" s="245"/>
      <c r="F584" s="159"/>
      <c r="G584" s="159"/>
      <c r="H584" s="159"/>
      <c r="I584" s="159"/>
      <c r="J584" s="159"/>
      <c r="K584" s="159"/>
      <c r="L584" s="159"/>
      <c r="N584" s="127">
        <f t="shared" si="16"/>
        <v>0</v>
      </c>
    </row>
    <row r="585" spans="5:14" ht="12.75">
      <c r="E585" s="245"/>
      <c r="F585" s="159"/>
      <c r="G585" s="159"/>
      <c r="H585" s="159"/>
      <c r="I585" s="159"/>
      <c r="J585" s="159"/>
      <c r="K585" s="159"/>
      <c r="L585" s="159"/>
      <c r="N585" s="127">
        <f t="shared" si="16"/>
        <v>0</v>
      </c>
    </row>
    <row r="586" spans="5:12" ht="12.75">
      <c r="E586" s="245"/>
      <c r="F586" s="159"/>
      <c r="G586" s="159"/>
      <c r="H586" s="159"/>
      <c r="I586" s="159"/>
      <c r="J586" s="159"/>
      <c r="K586" s="159"/>
      <c r="L586" s="159"/>
    </row>
    <row r="587" spans="5:12" ht="12.75">
      <c r="E587" s="245"/>
      <c r="F587" s="159"/>
      <c r="G587" s="159"/>
      <c r="H587" s="159"/>
      <c r="I587" s="159"/>
      <c r="J587" s="159"/>
      <c r="K587" s="159"/>
      <c r="L587" s="159"/>
    </row>
    <row r="588" spans="5:12" ht="12.75">
      <c r="E588" s="245"/>
      <c r="F588" s="159"/>
      <c r="G588" s="159"/>
      <c r="H588" s="159"/>
      <c r="I588" s="159"/>
      <c r="J588" s="159"/>
      <c r="K588" s="159"/>
      <c r="L588" s="159"/>
    </row>
    <row r="589" spans="5:12" ht="12.75">
      <c r="E589" s="245"/>
      <c r="F589" s="159"/>
      <c r="G589" s="159"/>
      <c r="H589" s="159"/>
      <c r="I589" s="159"/>
      <c r="J589" s="159"/>
      <c r="K589" s="159"/>
      <c r="L589" s="159"/>
    </row>
    <row r="590" spans="5:12" ht="12.75">
      <c r="E590" s="245"/>
      <c r="F590" s="159"/>
      <c r="G590" s="159"/>
      <c r="H590" s="159"/>
      <c r="I590" s="159"/>
      <c r="J590" s="159"/>
      <c r="K590" s="159"/>
      <c r="L590" s="159"/>
    </row>
    <row r="591" spans="5:12" ht="12.75">
      <c r="E591" s="245"/>
      <c r="F591" s="159"/>
      <c r="G591" s="159"/>
      <c r="H591" s="159"/>
      <c r="I591" s="159"/>
      <c r="J591" s="159"/>
      <c r="K591" s="159"/>
      <c r="L591" s="159"/>
    </row>
    <row r="592" spans="5:12" ht="12.75">
      <c r="E592" s="245"/>
      <c r="F592" s="159"/>
      <c r="G592" s="159"/>
      <c r="H592" s="159"/>
      <c r="I592" s="159"/>
      <c r="J592" s="159"/>
      <c r="K592" s="159"/>
      <c r="L592" s="159"/>
    </row>
    <row r="593" spans="5:12" ht="12.75">
      <c r="E593" s="245"/>
      <c r="F593" s="159"/>
      <c r="G593" s="159"/>
      <c r="H593" s="159"/>
      <c r="I593" s="159"/>
      <c r="J593" s="159"/>
      <c r="K593" s="159"/>
      <c r="L593" s="159"/>
    </row>
    <row r="594" spans="5:12" ht="12.75">
      <c r="E594" s="245"/>
      <c r="F594" s="159"/>
      <c r="G594" s="159"/>
      <c r="H594" s="159"/>
      <c r="I594" s="159"/>
      <c r="J594" s="159"/>
      <c r="K594" s="159"/>
      <c r="L594" s="159"/>
    </row>
    <row r="595" spans="5:12" ht="12.75">
      <c r="E595" s="245"/>
      <c r="F595" s="159"/>
      <c r="G595" s="159"/>
      <c r="H595" s="159"/>
      <c r="I595" s="159"/>
      <c r="J595" s="159"/>
      <c r="K595" s="159"/>
      <c r="L595" s="159"/>
    </row>
    <row r="596" spans="5:12" ht="12.75">
      <c r="E596" s="245"/>
      <c r="F596" s="159"/>
      <c r="G596" s="159"/>
      <c r="H596" s="159"/>
      <c r="I596" s="159"/>
      <c r="J596" s="159"/>
      <c r="K596" s="159"/>
      <c r="L596" s="159"/>
    </row>
    <row r="597" spans="5:12" ht="12.75">
      <c r="E597" s="245"/>
      <c r="F597" s="159"/>
      <c r="G597" s="159"/>
      <c r="H597" s="159"/>
      <c r="I597" s="159"/>
      <c r="J597" s="159"/>
      <c r="K597" s="159"/>
      <c r="L597" s="159"/>
    </row>
    <row r="598" spans="5:12" ht="12.75">
      <c r="E598" s="245"/>
      <c r="F598" s="159"/>
      <c r="G598" s="159"/>
      <c r="H598" s="159"/>
      <c r="I598" s="159"/>
      <c r="J598" s="159"/>
      <c r="K598" s="159"/>
      <c r="L598" s="159"/>
    </row>
    <row r="599" spans="5:12" ht="12.75">
      <c r="E599" s="245"/>
      <c r="F599" s="159"/>
      <c r="G599" s="159"/>
      <c r="H599" s="159"/>
      <c r="I599" s="159"/>
      <c r="J599" s="159"/>
      <c r="K599" s="159"/>
      <c r="L599" s="159"/>
    </row>
    <row r="600" spans="5:12" ht="12.75">
      <c r="E600" s="245"/>
      <c r="F600" s="159"/>
      <c r="G600" s="159"/>
      <c r="H600" s="159"/>
      <c r="I600" s="159"/>
      <c r="J600" s="159"/>
      <c r="K600" s="159"/>
      <c r="L600" s="159"/>
    </row>
    <row r="601" spans="5:12" ht="12.75">
      <c r="E601" s="245"/>
      <c r="F601" s="159"/>
      <c r="G601" s="159"/>
      <c r="H601" s="159"/>
      <c r="I601" s="159"/>
      <c r="J601" s="159"/>
      <c r="K601" s="159"/>
      <c r="L601" s="159"/>
    </row>
    <row r="602" spans="5:12" ht="12.75">
      <c r="E602" s="245"/>
      <c r="F602" s="159"/>
      <c r="G602" s="159"/>
      <c r="H602" s="159"/>
      <c r="I602" s="159"/>
      <c r="J602" s="159"/>
      <c r="K602" s="159"/>
      <c r="L602" s="159"/>
    </row>
    <row r="603" spans="5:12" ht="12.75">
      <c r="E603" s="245"/>
      <c r="F603" s="159"/>
      <c r="G603" s="159"/>
      <c r="H603" s="159"/>
      <c r="I603" s="159"/>
      <c r="J603" s="159"/>
      <c r="K603" s="159"/>
      <c r="L603" s="159"/>
    </row>
    <row r="604" spans="5:12" ht="12.75">
      <c r="E604" s="245"/>
      <c r="F604" s="159"/>
      <c r="G604" s="159"/>
      <c r="H604" s="159"/>
      <c r="I604" s="159"/>
      <c r="J604" s="159"/>
      <c r="K604" s="159"/>
      <c r="L604" s="159"/>
    </row>
    <row r="605" spans="5:12" ht="12.75">
      <c r="E605" s="245"/>
      <c r="F605" s="159"/>
      <c r="G605" s="159"/>
      <c r="H605" s="159"/>
      <c r="I605" s="159"/>
      <c r="J605" s="159"/>
      <c r="K605" s="159"/>
      <c r="L605" s="159"/>
    </row>
    <row r="606" spans="5:12" ht="12.75">
      <c r="E606" s="245"/>
      <c r="F606" s="159"/>
      <c r="G606" s="159"/>
      <c r="H606" s="159"/>
      <c r="I606" s="159"/>
      <c r="J606" s="159"/>
      <c r="K606" s="159"/>
      <c r="L606" s="159"/>
    </row>
    <row r="607" spans="5:12" ht="12.75">
      <c r="E607" s="245"/>
      <c r="F607" s="159"/>
      <c r="G607" s="159"/>
      <c r="H607" s="159"/>
      <c r="I607" s="159"/>
      <c r="J607" s="159"/>
      <c r="K607" s="159"/>
      <c r="L607" s="159"/>
    </row>
    <row r="608" spans="5:12" ht="12.75">
      <c r="E608" s="245"/>
      <c r="F608" s="159"/>
      <c r="G608" s="159"/>
      <c r="H608" s="159"/>
      <c r="I608" s="159"/>
      <c r="J608" s="159"/>
      <c r="K608" s="159"/>
      <c r="L608" s="159"/>
    </row>
    <row r="609" spans="5:12" ht="12.75">
      <c r="E609" s="245"/>
      <c r="F609" s="159"/>
      <c r="G609" s="159"/>
      <c r="H609" s="159"/>
      <c r="I609" s="159"/>
      <c r="J609" s="159"/>
      <c r="K609" s="159"/>
      <c r="L609" s="159"/>
    </row>
    <row r="610" spans="5:12" ht="12.75">
      <c r="E610" s="245"/>
      <c r="F610" s="159"/>
      <c r="G610" s="159"/>
      <c r="H610" s="159"/>
      <c r="I610" s="159"/>
      <c r="J610" s="159"/>
      <c r="K610" s="159"/>
      <c r="L610" s="159"/>
    </row>
    <row r="611" spans="5:12" ht="12.75">
      <c r="E611" s="245"/>
      <c r="F611" s="159"/>
      <c r="G611" s="159"/>
      <c r="H611" s="159"/>
      <c r="I611" s="159"/>
      <c r="J611" s="159"/>
      <c r="K611" s="159"/>
      <c r="L611" s="159"/>
    </row>
    <row r="612" spans="5:12" ht="12.75">
      <c r="E612" s="245"/>
      <c r="F612" s="159"/>
      <c r="G612" s="159"/>
      <c r="H612" s="159"/>
      <c r="I612" s="159"/>
      <c r="J612" s="159"/>
      <c r="K612" s="159"/>
      <c r="L612" s="159"/>
    </row>
    <row r="613" spans="5:12" ht="12.75">
      <c r="E613" s="245"/>
      <c r="F613" s="159"/>
      <c r="G613" s="159"/>
      <c r="H613" s="159"/>
      <c r="I613" s="159"/>
      <c r="J613" s="159"/>
      <c r="K613" s="159"/>
      <c r="L613" s="159"/>
    </row>
    <row r="614" spans="5:12" ht="12.75">
      <c r="E614" s="245"/>
      <c r="F614" s="159"/>
      <c r="G614" s="159"/>
      <c r="H614" s="159"/>
      <c r="I614" s="159"/>
      <c r="J614" s="159"/>
      <c r="K614" s="159"/>
      <c r="L614" s="159"/>
    </row>
    <row r="615" spans="5:12" ht="12.75">
      <c r="E615" s="245"/>
      <c r="F615" s="159"/>
      <c r="G615" s="159"/>
      <c r="H615" s="159"/>
      <c r="I615" s="159"/>
      <c r="J615" s="159"/>
      <c r="K615" s="159"/>
      <c r="L615" s="159"/>
    </row>
    <row r="616" spans="5:12" ht="12.75">
      <c r="E616" s="245"/>
      <c r="F616" s="159"/>
      <c r="G616" s="159"/>
      <c r="H616" s="159"/>
      <c r="I616" s="159"/>
      <c r="J616" s="159"/>
      <c r="K616" s="159"/>
      <c r="L616" s="159"/>
    </row>
    <row r="617" spans="5:12" ht="12.75">
      <c r="E617" s="245"/>
      <c r="F617" s="159"/>
      <c r="G617" s="159"/>
      <c r="H617" s="159"/>
      <c r="I617" s="159"/>
      <c r="J617" s="159"/>
      <c r="K617" s="159"/>
      <c r="L617" s="159"/>
    </row>
    <row r="618" spans="5:12" ht="12.75">
      <c r="E618" s="245"/>
      <c r="F618" s="159"/>
      <c r="G618" s="159"/>
      <c r="H618" s="159"/>
      <c r="I618" s="159"/>
      <c r="J618" s="159"/>
      <c r="K618" s="159"/>
      <c r="L618" s="159"/>
    </row>
    <row r="619" spans="5:12" ht="12.75">
      <c r="E619" s="245"/>
      <c r="F619" s="159"/>
      <c r="G619" s="159"/>
      <c r="H619" s="159"/>
      <c r="I619" s="159"/>
      <c r="J619" s="159"/>
      <c r="K619" s="159"/>
      <c r="L619" s="159"/>
    </row>
    <row r="620" spans="5:12" ht="12.75">
      <c r="E620" s="245"/>
      <c r="F620" s="159"/>
      <c r="G620" s="159"/>
      <c r="H620" s="159"/>
      <c r="I620" s="159"/>
      <c r="J620" s="159"/>
      <c r="K620" s="159"/>
      <c r="L620" s="159"/>
    </row>
    <row r="621" spans="5:12" ht="12.75">
      <c r="E621" s="245"/>
      <c r="F621" s="159"/>
      <c r="G621" s="159"/>
      <c r="H621" s="159"/>
      <c r="I621" s="159"/>
      <c r="J621" s="159"/>
      <c r="K621" s="159"/>
      <c r="L621" s="159"/>
    </row>
    <row r="622" spans="5:12" ht="12.75">
      <c r="E622" s="245"/>
      <c r="F622" s="159"/>
      <c r="G622" s="159"/>
      <c r="H622" s="159"/>
      <c r="I622" s="159"/>
      <c r="J622" s="159"/>
      <c r="K622" s="159"/>
      <c r="L622" s="159"/>
    </row>
    <row r="623" spans="5:12" ht="12.75">
      <c r="E623" s="245"/>
      <c r="F623" s="159"/>
      <c r="G623" s="159"/>
      <c r="H623" s="159"/>
      <c r="I623" s="159"/>
      <c r="J623" s="159"/>
      <c r="K623" s="159"/>
      <c r="L623" s="159"/>
    </row>
    <row r="624" spans="5:12" ht="12.75">
      <c r="E624" s="245"/>
      <c r="F624" s="159"/>
      <c r="G624" s="159"/>
      <c r="H624" s="159"/>
      <c r="I624" s="159"/>
      <c r="J624" s="159"/>
      <c r="K624" s="159"/>
      <c r="L624" s="159"/>
    </row>
    <row r="625" spans="5:12" ht="12.75">
      <c r="E625" s="245"/>
      <c r="F625" s="159"/>
      <c r="G625" s="159"/>
      <c r="H625" s="159"/>
      <c r="I625" s="159"/>
      <c r="J625" s="159"/>
      <c r="K625" s="159"/>
      <c r="L625" s="159"/>
    </row>
    <row r="626" spans="5:12" ht="12.75">
      <c r="E626" s="245"/>
      <c r="F626" s="159"/>
      <c r="G626" s="159"/>
      <c r="H626" s="159"/>
      <c r="I626" s="159"/>
      <c r="J626" s="159"/>
      <c r="K626" s="159"/>
      <c r="L626" s="159"/>
    </row>
    <row r="627" spans="5:12" ht="12.75">
      <c r="E627" s="245"/>
      <c r="F627" s="159"/>
      <c r="G627" s="159"/>
      <c r="H627" s="159"/>
      <c r="I627" s="159"/>
      <c r="J627" s="159"/>
      <c r="K627" s="159"/>
      <c r="L627" s="159"/>
    </row>
    <row r="628" spans="5:12" ht="12.75">
      <c r="E628" s="245"/>
      <c r="F628" s="159"/>
      <c r="G628" s="159"/>
      <c r="H628" s="159"/>
      <c r="I628" s="159"/>
      <c r="J628" s="159"/>
      <c r="K628" s="159"/>
      <c r="L628" s="159"/>
    </row>
    <row r="629" spans="5:12" ht="12.75">
      <c r="E629" s="245"/>
      <c r="F629" s="159"/>
      <c r="G629" s="159"/>
      <c r="H629" s="159"/>
      <c r="I629" s="159"/>
      <c r="J629" s="159"/>
      <c r="K629" s="159"/>
      <c r="L629" s="159"/>
    </row>
    <row r="630" spans="5:12" ht="12.75">
      <c r="E630" s="245"/>
      <c r="F630" s="159"/>
      <c r="G630" s="159"/>
      <c r="H630" s="159"/>
      <c r="I630" s="159"/>
      <c r="J630" s="159"/>
      <c r="K630" s="159"/>
      <c r="L630" s="159"/>
    </row>
    <row r="631" spans="5:12" ht="12.75">
      <c r="E631" s="245"/>
      <c r="F631" s="159"/>
      <c r="G631" s="159"/>
      <c r="H631" s="159"/>
      <c r="I631" s="159"/>
      <c r="J631" s="159"/>
      <c r="K631" s="159"/>
      <c r="L631" s="159"/>
    </row>
    <row r="632" spans="5:12" ht="12.75">
      <c r="E632" s="245"/>
      <c r="F632" s="159"/>
      <c r="G632" s="159"/>
      <c r="H632" s="159"/>
      <c r="I632" s="159"/>
      <c r="J632" s="159"/>
      <c r="K632" s="159"/>
      <c r="L632" s="159"/>
    </row>
    <row r="633" spans="5:12" ht="12.75">
      <c r="E633" s="245"/>
      <c r="F633" s="159"/>
      <c r="G633" s="159"/>
      <c r="H633" s="159"/>
      <c r="I633" s="159"/>
      <c r="J633" s="159"/>
      <c r="K633" s="159"/>
      <c r="L633" s="159"/>
    </row>
    <row r="634" spans="5:12" ht="12.75">
      <c r="E634" s="245"/>
      <c r="F634" s="159"/>
      <c r="G634" s="159"/>
      <c r="H634" s="159"/>
      <c r="I634" s="159"/>
      <c r="J634" s="159"/>
      <c r="K634" s="159"/>
      <c r="L634" s="159"/>
    </row>
    <row r="635" spans="5:12" ht="12.75">
      <c r="E635" s="245"/>
      <c r="F635" s="159"/>
      <c r="G635" s="159"/>
      <c r="H635" s="159"/>
      <c r="I635" s="159"/>
      <c r="J635" s="159"/>
      <c r="K635" s="159"/>
      <c r="L635" s="159"/>
    </row>
    <row r="636" spans="5:12" ht="12.75">
      <c r="E636" s="245"/>
      <c r="F636" s="159"/>
      <c r="G636" s="159"/>
      <c r="H636" s="159"/>
      <c r="I636" s="159"/>
      <c r="J636" s="159"/>
      <c r="K636" s="159"/>
      <c r="L636" s="159"/>
    </row>
    <row r="637" spans="5:12" ht="12.75">
      <c r="E637" s="245"/>
      <c r="F637" s="159"/>
      <c r="G637" s="159"/>
      <c r="H637" s="159"/>
      <c r="I637" s="159"/>
      <c r="J637" s="159"/>
      <c r="K637" s="159"/>
      <c r="L637" s="159"/>
    </row>
    <row r="638" spans="5:12" ht="12.75">
      <c r="E638" s="245"/>
      <c r="F638" s="159"/>
      <c r="G638" s="159"/>
      <c r="H638" s="159"/>
      <c r="I638" s="159"/>
      <c r="J638" s="159"/>
      <c r="K638" s="159"/>
      <c r="L638" s="159"/>
    </row>
    <row r="639" spans="5:12" ht="12.75">
      <c r="E639" s="245"/>
      <c r="F639" s="159"/>
      <c r="G639" s="159"/>
      <c r="H639" s="159"/>
      <c r="I639" s="159"/>
      <c r="J639" s="159"/>
      <c r="K639" s="159"/>
      <c r="L639" s="159"/>
    </row>
    <row r="640" spans="5:12" ht="12.75">
      <c r="E640" s="245"/>
      <c r="F640" s="159"/>
      <c r="G640" s="159"/>
      <c r="H640" s="159"/>
      <c r="I640" s="159"/>
      <c r="J640" s="159"/>
      <c r="K640" s="159"/>
      <c r="L640" s="159"/>
    </row>
    <row r="641" spans="5:12" ht="12.75">
      <c r="E641" s="245"/>
      <c r="F641" s="159"/>
      <c r="G641" s="159"/>
      <c r="H641" s="159"/>
      <c r="I641" s="159"/>
      <c r="J641" s="159"/>
      <c r="K641" s="159"/>
      <c r="L641" s="159"/>
    </row>
    <row r="642" spans="5:12" ht="12.75">
      <c r="E642" s="245"/>
      <c r="F642" s="159"/>
      <c r="G642" s="159"/>
      <c r="H642" s="159"/>
      <c r="I642" s="159"/>
      <c r="J642" s="159"/>
      <c r="K642" s="159"/>
      <c r="L642" s="159"/>
    </row>
    <row r="643" spans="5:12" ht="12.75">
      <c r="E643" s="245"/>
      <c r="F643" s="159"/>
      <c r="G643" s="159"/>
      <c r="H643" s="159"/>
      <c r="I643" s="159"/>
      <c r="J643" s="159"/>
      <c r="K643" s="159"/>
      <c r="L643" s="159"/>
    </row>
    <row r="644" spans="5:12" ht="12.75">
      <c r="E644" s="245"/>
      <c r="F644" s="159"/>
      <c r="G644" s="159"/>
      <c r="H644" s="159"/>
      <c r="I644" s="159"/>
      <c r="J644" s="159"/>
      <c r="K644" s="159"/>
      <c r="L644" s="159"/>
    </row>
    <row r="645" spans="5:12" ht="12.75">
      <c r="E645" s="245"/>
      <c r="F645" s="159"/>
      <c r="G645" s="159"/>
      <c r="H645" s="159"/>
      <c r="I645" s="159"/>
      <c r="J645" s="159"/>
      <c r="K645" s="159"/>
      <c r="L645" s="159"/>
    </row>
    <row r="646" spans="5:12" ht="12.75">
      <c r="E646" s="245"/>
      <c r="F646" s="159"/>
      <c r="G646" s="159"/>
      <c r="H646" s="159"/>
      <c r="I646" s="159"/>
      <c r="J646" s="159"/>
      <c r="K646" s="159"/>
      <c r="L646" s="159"/>
    </row>
    <row r="647" spans="5:12" ht="12.75">
      <c r="E647" s="245"/>
      <c r="F647" s="159"/>
      <c r="G647" s="159"/>
      <c r="H647" s="159"/>
      <c r="I647" s="159"/>
      <c r="J647" s="159"/>
      <c r="K647" s="159"/>
      <c r="L647" s="159"/>
    </row>
    <row r="648" spans="5:12" ht="12.75">
      <c r="E648" s="245"/>
      <c r="F648" s="159"/>
      <c r="G648" s="159"/>
      <c r="H648" s="159"/>
      <c r="I648" s="159"/>
      <c r="J648" s="159"/>
      <c r="K648" s="159"/>
      <c r="L648" s="159"/>
    </row>
    <row r="649" spans="5:12" ht="12.75">
      <c r="E649" s="245"/>
      <c r="F649" s="159"/>
      <c r="G649" s="159"/>
      <c r="H649" s="159"/>
      <c r="I649" s="159"/>
      <c r="J649" s="159"/>
      <c r="K649" s="159"/>
      <c r="L649" s="159"/>
    </row>
    <row r="650" spans="5:12" ht="12.75">
      <c r="E650" s="245"/>
      <c r="F650" s="159"/>
      <c r="G650" s="159"/>
      <c r="H650" s="159"/>
      <c r="I650" s="159"/>
      <c r="J650" s="159"/>
      <c r="K650" s="159"/>
      <c r="L650" s="159"/>
    </row>
    <row r="651" spans="5:12" ht="12.75">
      <c r="E651" s="245"/>
      <c r="F651" s="159"/>
      <c r="G651" s="159"/>
      <c r="H651" s="159"/>
      <c r="I651" s="159"/>
      <c r="J651" s="159"/>
      <c r="K651" s="159"/>
      <c r="L651" s="159"/>
    </row>
    <row r="652" spans="5:12" ht="12.75">
      <c r="E652" s="245"/>
      <c r="F652" s="159"/>
      <c r="G652" s="159"/>
      <c r="H652" s="159"/>
      <c r="I652" s="159"/>
      <c r="J652" s="159"/>
      <c r="K652" s="159"/>
      <c r="L652" s="159"/>
    </row>
    <row r="653" spans="5:12" ht="12.75">
      <c r="E653" s="245"/>
      <c r="F653" s="159"/>
      <c r="G653" s="159"/>
      <c r="H653" s="159"/>
      <c r="I653" s="159"/>
      <c r="J653" s="159"/>
      <c r="K653" s="159"/>
      <c r="L653" s="159"/>
    </row>
    <row r="654" spans="5:12" ht="12.75">
      <c r="E654" s="245"/>
      <c r="F654" s="159"/>
      <c r="G654" s="159"/>
      <c r="H654" s="159"/>
      <c r="I654" s="159"/>
      <c r="J654" s="159"/>
      <c r="K654" s="159"/>
      <c r="L654" s="159"/>
    </row>
    <row r="655" spans="5:12" ht="12.75">
      <c r="E655" s="245"/>
      <c r="F655" s="159"/>
      <c r="G655" s="159"/>
      <c r="H655" s="159"/>
      <c r="I655" s="159"/>
      <c r="J655" s="159"/>
      <c r="K655" s="159"/>
      <c r="L655" s="159"/>
    </row>
    <row r="656" spans="5:12" ht="12.75">
      <c r="E656" s="245"/>
      <c r="F656" s="159"/>
      <c r="G656" s="159"/>
      <c r="H656" s="159"/>
      <c r="I656" s="159"/>
      <c r="J656" s="159"/>
      <c r="K656" s="159"/>
      <c r="L656" s="159"/>
    </row>
    <row r="657" spans="5:12" ht="12.75">
      <c r="E657" s="245"/>
      <c r="F657" s="159"/>
      <c r="G657" s="159"/>
      <c r="H657" s="159"/>
      <c r="I657" s="159"/>
      <c r="J657" s="159"/>
      <c r="K657" s="159"/>
      <c r="L657" s="159"/>
    </row>
    <row r="658" spans="5:12" ht="12.75">
      <c r="E658" s="245"/>
      <c r="F658" s="159"/>
      <c r="G658" s="159"/>
      <c r="H658" s="159"/>
      <c r="I658" s="159"/>
      <c r="J658" s="159"/>
      <c r="K658" s="159"/>
      <c r="L658" s="159"/>
    </row>
    <row r="659" spans="5:12" ht="12.75">
      <c r="E659" s="245"/>
      <c r="F659" s="159"/>
      <c r="G659" s="159"/>
      <c r="H659" s="159"/>
      <c r="I659" s="159"/>
      <c r="J659" s="159"/>
      <c r="K659" s="159"/>
      <c r="L659" s="159"/>
    </row>
    <row r="660" spans="5:12" ht="12.75">
      <c r="E660" s="245"/>
      <c r="F660" s="159"/>
      <c r="G660" s="159"/>
      <c r="H660" s="159"/>
      <c r="I660" s="159"/>
      <c r="J660" s="159"/>
      <c r="K660" s="159"/>
      <c r="L660" s="159"/>
    </row>
    <row r="661" spans="5:12" ht="12.75">
      <c r="E661" s="245"/>
      <c r="F661" s="159"/>
      <c r="G661" s="159"/>
      <c r="H661" s="159"/>
      <c r="I661" s="159"/>
      <c r="J661" s="159"/>
      <c r="K661" s="159"/>
      <c r="L661" s="159"/>
    </row>
    <row r="662" spans="5:12" ht="12.75">
      <c r="E662" s="245"/>
      <c r="F662" s="159"/>
      <c r="G662" s="159"/>
      <c r="H662" s="159"/>
      <c r="I662" s="159"/>
      <c r="J662" s="159"/>
      <c r="K662" s="159"/>
      <c r="L662" s="159"/>
    </row>
    <row r="663" spans="5:12" ht="12.75">
      <c r="E663" s="245"/>
      <c r="F663" s="159"/>
      <c r="G663" s="159"/>
      <c r="H663" s="159"/>
      <c r="I663" s="159"/>
      <c r="J663" s="159"/>
      <c r="K663" s="159"/>
      <c r="L663" s="159"/>
    </row>
    <row r="664" spans="5:12" ht="12.75">
      <c r="E664" s="245"/>
      <c r="F664" s="159"/>
      <c r="G664" s="159"/>
      <c r="H664" s="159"/>
      <c r="I664" s="159"/>
      <c r="J664" s="159"/>
      <c r="K664" s="159"/>
      <c r="L664" s="159"/>
    </row>
    <row r="665" spans="5:12" ht="12.75">
      <c r="E665" s="245"/>
      <c r="F665" s="159"/>
      <c r="G665" s="159"/>
      <c r="H665" s="159"/>
      <c r="I665" s="159"/>
      <c r="J665" s="159"/>
      <c r="K665" s="159"/>
      <c r="L665" s="159"/>
    </row>
    <row r="666" spans="5:12" ht="12.75">
      <c r="E666" s="245"/>
      <c r="F666" s="159"/>
      <c r="G666" s="159"/>
      <c r="H666" s="159"/>
      <c r="I666" s="159"/>
      <c r="J666" s="159"/>
      <c r="K666" s="159"/>
      <c r="L666" s="159"/>
    </row>
    <row r="667" spans="5:12" ht="12.75">
      <c r="E667" s="245"/>
      <c r="F667" s="159"/>
      <c r="G667" s="159"/>
      <c r="H667" s="159"/>
      <c r="I667" s="159"/>
      <c r="J667" s="159"/>
      <c r="K667" s="159"/>
      <c r="L667" s="159"/>
    </row>
    <row r="668" spans="5:12" ht="12.75">
      <c r="E668" s="245"/>
      <c r="F668" s="159"/>
      <c r="G668" s="159"/>
      <c r="H668" s="159"/>
      <c r="I668" s="159"/>
      <c r="J668" s="159"/>
      <c r="K668" s="159"/>
      <c r="L668" s="159"/>
    </row>
    <row r="669" spans="5:12" ht="12.75">
      <c r="E669" s="245"/>
      <c r="F669" s="159"/>
      <c r="G669" s="159"/>
      <c r="H669" s="159"/>
      <c r="I669" s="159"/>
      <c r="J669" s="159"/>
      <c r="K669" s="159"/>
      <c r="L669" s="159"/>
    </row>
    <row r="670" spans="5:12" ht="12.75">
      <c r="E670" s="245"/>
      <c r="F670" s="159"/>
      <c r="G670" s="159"/>
      <c r="H670" s="159"/>
      <c r="I670" s="159"/>
      <c r="J670" s="159"/>
      <c r="K670" s="159"/>
      <c r="L670" s="159"/>
    </row>
    <row r="671" spans="5:12" ht="12.75">
      <c r="E671" s="245"/>
      <c r="F671" s="159"/>
      <c r="G671" s="159"/>
      <c r="H671" s="159"/>
      <c r="I671" s="159"/>
      <c r="J671" s="159"/>
      <c r="K671" s="159"/>
      <c r="L671" s="159"/>
    </row>
    <row r="672" spans="5:12" ht="12.75">
      <c r="E672" s="245"/>
      <c r="F672" s="159"/>
      <c r="G672" s="159"/>
      <c r="H672" s="159"/>
      <c r="I672" s="159"/>
      <c r="J672" s="159"/>
      <c r="K672" s="159"/>
      <c r="L672" s="159"/>
    </row>
    <row r="673" spans="5:12" ht="12.75">
      <c r="E673" s="245"/>
      <c r="F673" s="159"/>
      <c r="G673" s="159"/>
      <c r="H673" s="159"/>
      <c r="I673" s="159"/>
      <c r="J673" s="159"/>
      <c r="K673" s="159"/>
      <c r="L673" s="159"/>
    </row>
    <row r="674" spans="5:12" ht="12.75">
      <c r="E674" s="245"/>
      <c r="F674" s="159"/>
      <c r="G674" s="159"/>
      <c r="H674" s="159"/>
      <c r="I674" s="159"/>
      <c r="J674" s="159"/>
      <c r="K674" s="159"/>
      <c r="L674" s="159"/>
    </row>
    <row r="675" spans="5:12" ht="12.75">
      <c r="E675" s="245"/>
      <c r="F675" s="159"/>
      <c r="G675" s="159"/>
      <c r="H675" s="159"/>
      <c r="I675" s="159"/>
      <c r="J675" s="159"/>
      <c r="K675" s="159"/>
      <c r="L675" s="159"/>
    </row>
    <row r="676" spans="5:12" ht="12.75">
      <c r="E676" s="245"/>
      <c r="F676" s="159"/>
      <c r="G676" s="159"/>
      <c r="H676" s="159"/>
      <c r="I676" s="159"/>
      <c r="J676" s="159"/>
      <c r="K676" s="159"/>
      <c r="L676" s="159"/>
    </row>
    <row r="677" spans="5:12" ht="12.75">
      <c r="E677" s="245"/>
      <c r="F677" s="159"/>
      <c r="G677" s="159"/>
      <c r="H677" s="159"/>
      <c r="I677" s="159"/>
      <c r="J677" s="159"/>
      <c r="K677" s="159"/>
      <c r="L677" s="159"/>
    </row>
    <row r="678" spans="5:12" ht="12.75">
      <c r="E678" s="245"/>
      <c r="F678" s="159"/>
      <c r="G678" s="159"/>
      <c r="H678" s="159"/>
      <c r="I678" s="159"/>
      <c r="J678" s="159"/>
      <c r="K678" s="159"/>
      <c r="L678" s="159"/>
    </row>
    <row r="679" spans="5:12" ht="12.75">
      <c r="E679" s="245"/>
      <c r="F679" s="159"/>
      <c r="G679" s="159"/>
      <c r="H679" s="159"/>
      <c r="I679" s="159"/>
      <c r="J679" s="159"/>
      <c r="K679" s="159"/>
      <c r="L679" s="159"/>
    </row>
    <row r="680" spans="5:12" ht="12.75">
      <c r="E680" s="245"/>
      <c r="F680" s="159"/>
      <c r="G680" s="159"/>
      <c r="H680" s="159"/>
      <c r="I680" s="159"/>
      <c r="J680" s="159"/>
      <c r="K680" s="159"/>
      <c r="L680" s="159"/>
    </row>
    <row r="681" spans="5:12" ht="12.75">
      <c r="E681" s="245"/>
      <c r="F681" s="159"/>
      <c r="G681" s="159"/>
      <c r="H681" s="159"/>
      <c r="I681" s="159"/>
      <c r="J681" s="159"/>
      <c r="K681" s="159"/>
      <c r="L681" s="159"/>
    </row>
    <row r="682" spans="5:12" ht="12.75">
      <c r="E682" s="245"/>
      <c r="F682" s="159"/>
      <c r="G682" s="159"/>
      <c r="H682" s="159"/>
      <c r="I682" s="159"/>
      <c r="J682" s="159"/>
      <c r="K682" s="159"/>
      <c r="L682" s="159"/>
    </row>
    <row r="683" spans="5:12" ht="12.75">
      <c r="E683" s="245"/>
      <c r="F683" s="159"/>
      <c r="G683" s="159"/>
      <c r="H683" s="159"/>
      <c r="I683" s="159"/>
      <c r="J683" s="159"/>
      <c r="K683" s="159"/>
      <c r="L683" s="159"/>
    </row>
    <row r="684" spans="5:12" ht="12.75">
      <c r="E684" s="245"/>
      <c r="F684" s="159"/>
      <c r="G684" s="159"/>
      <c r="H684" s="159"/>
      <c r="I684" s="159"/>
      <c r="J684" s="159"/>
      <c r="K684" s="159"/>
      <c r="L684" s="159"/>
    </row>
    <row r="685" spans="5:12" ht="12.75">
      <c r="E685" s="245"/>
      <c r="F685" s="159"/>
      <c r="G685" s="159"/>
      <c r="H685" s="159"/>
      <c r="I685" s="159"/>
      <c r="J685" s="159"/>
      <c r="K685" s="159"/>
      <c r="L685" s="159"/>
    </row>
    <row r="686" spans="5:12" ht="12.75">
      <c r="E686" s="245"/>
      <c r="F686" s="159"/>
      <c r="G686" s="159"/>
      <c r="H686" s="159"/>
      <c r="I686" s="159"/>
      <c r="J686" s="159"/>
      <c r="K686" s="159"/>
      <c r="L686" s="159"/>
    </row>
    <row r="687" spans="5:12" ht="12.75">
      <c r="E687" s="245"/>
      <c r="F687" s="159"/>
      <c r="G687" s="159"/>
      <c r="H687" s="159"/>
      <c r="I687" s="159"/>
      <c r="J687" s="159"/>
      <c r="K687" s="159"/>
      <c r="L687" s="159"/>
    </row>
    <row r="688" spans="5:12" ht="12.75">
      <c r="E688" s="245"/>
      <c r="F688" s="159"/>
      <c r="G688" s="159"/>
      <c r="H688" s="159"/>
      <c r="I688" s="159"/>
      <c r="J688" s="159"/>
      <c r="K688" s="159"/>
      <c r="L688" s="159"/>
    </row>
    <row r="689" spans="5:12" ht="12.75">
      <c r="E689" s="245"/>
      <c r="F689" s="159"/>
      <c r="G689" s="159"/>
      <c r="H689" s="159"/>
      <c r="I689" s="159"/>
      <c r="J689" s="159"/>
      <c r="K689" s="159"/>
      <c r="L689" s="159"/>
    </row>
    <row r="690" spans="5:12" ht="12.75">
      <c r="E690" s="245"/>
      <c r="F690" s="159"/>
      <c r="G690" s="159"/>
      <c r="H690" s="159"/>
      <c r="I690" s="159"/>
      <c r="J690" s="159"/>
      <c r="K690" s="159"/>
      <c r="L690" s="159"/>
    </row>
    <row r="691" spans="5:12" ht="12.75">
      <c r="E691" s="245"/>
      <c r="F691" s="159"/>
      <c r="G691" s="159"/>
      <c r="H691" s="159"/>
      <c r="I691" s="159"/>
      <c r="J691" s="159"/>
      <c r="K691" s="159"/>
      <c r="L691" s="159"/>
    </row>
    <row r="692" spans="5:12" ht="12.75">
      <c r="E692" s="245"/>
      <c r="F692" s="159"/>
      <c r="G692" s="159"/>
      <c r="H692" s="159"/>
      <c r="I692" s="159"/>
      <c r="J692" s="159"/>
      <c r="K692" s="159"/>
      <c r="L692" s="159"/>
    </row>
    <row r="693" spans="5:12" ht="12.75">
      <c r="E693" s="245"/>
      <c r="F693" s="159"/>
      <c r="G693" s="159"/>
      <c r="H693" s="159"/>
      <c r="I693" s="159"/>
      <c r="J693" s="159"/>
      <c r="K693" s="159"/>
      <c r="L693" s="159"/>
    </row>
    <row r="694" spans="5:12" ht="12.75">
      <c r="E694" s="245"/>
      <c r="F694" s="159"/>
      <c r="G694" s="159"/>
      <c r="H694" s="159"/>
      <c r="I694" s="159"/>
      <c r="J694" s="159"/>
      <c r="K694" s="159"/>
      <c r="L694" s="159"/>
    </row>
    <row r="695" spans="5:12" ht="12.75">
      <c r="E695" s="245"/>
      <c r="F695" s="159"/>
      <c r="G695" s="159"/>
      <c r="H695" s="159"/>
      <c r="I695" s="159"/>
      <c r="J695" s="159"/>
      <c r="K695" s="159"/>
      <c r="L695" s="159"/>
    </row>
    <row r="696" spans="5:12" ht="12.75">
      <c r="E696" s="245"/>
      <c r="F696" s="159"/>
      <c r="G696" s="159"/>
      <c r="H696" s="159"/>
      <c r="I696" s="159"/>
      <c r="J696" s="159"/>
      <c r="K696" s="159"/>
      <c r="L696" s="159"/>
    </row>
    <row r="697" spans="5:12" ht="12.75">
      <c r="E697" s="245"/>
      <c r="F697" s="159"/>
      <c r="G697" s="159"/>
      <c r="H697" s="159"/>
      <c r="I697" s="159"/>
      <c r="J697" s="159"/>
      <c r="K697" s="159"/>
      <c r="L697" s="159"/>
    </row>
    <row r="698" spans="5:12" ht="12.75">
      <c r="E698" s="245"/>
      <c r="F698" s="159"/>
      <c r="G698" s="159"/>
      <c r="H698" s="159"/>
      <c r="I698" s="159"/>
      <c r="J698" s="159"/>
      <c r="K698" s="159"/>
      <c r="L698" s="159"/>
    </row>
    <row r="699" spans="5:12" ht="12.75">
      <c r="E699" s="245"/>
      <c r="F699" s="159"/>
      <c r="G699" s="159"/>
      <c r="H699" s="159"/>
      <c r="I699" s="159"/>
      <c r="J699" s="159"/>
      <c r="K699" s="159"/>
      <c r="L699" s="159"/>
    </row>
    <row r="700" spans="5:12" ht="12.75">
      <c r="E700" s="245"/>
      <c r="F700" s="159"/>
      <c r="G700" s="159"/>
      <c r="H700" s="159"/>
      <c r="I700" s="159"/>
      <c r="J700" s="159"/>
      <c r="K700" s="159"/>
      <c r="L700" s="159"/>
    </row>
    <row r="701" spans="5:12" ht="12.75">
      <c r="E701" s="245"/>
      <c r="F701" s="159"/>
      <c r="G701" s="159"/>
      <c r="H701" s="159"/>
      <c r="I701" s="159"/>
      <c r="J701" s="159"/>
      <c r="K701" s="159"/>
      <c r="L701" s="159"/>
    </row>
    <row r="702" spans="5:12" ht="12.75">
      <c r="E702" s="245"/>
      <c r="F702" s="159"/>
      <c r="G702" s="159"/>
      <c r="H702" s="159"/>
      <c r="I702" s="159"/>
      <c r="J702" s="159"/>
      <c r="K702" s="159"/>
      <c r="L702" s="159"/>
    </row>
    <row r="703" spans="5:12" ht="12.75">
      <c r="E703" s="245"/>
      <c r="F703" s="159"/>
      <c r="G703" s="159"/>
      <c r="H703" s="159"/>
      <c r="I703" s="159"/>
      <c r="J703" s="159"/>
      <c r="K703" s="159"/>
      <c r="L703" s="159"/>
    </row>
    <row r="704" spans="5:12" ht="12.75">
      <c r="E704" s="245"/>
      <c r="F704" s="159"/>
      <c r="G704" s="159"/>
      <c r="H704" s="159"/>
      <c r="I704" s="159"/>
      <c r="J704" s="159"/>
      <c r="K704" s="159"/>
      <c r="L704" s="159"/>
    </row>
    <row r="705" spans="5:12" ht="12.75">
      <c r="E705" s="245"/>
      <c r="F705" s="159"/>
      <c r="G705" s="159"/>
      <c r="H705" s="159"/>
      <c r="I705" s="159"/>
      <c r="J705" s="159"/>
      <c r="K705" s="159"/>
      <c r="L705" s="159"/>
    </row>
    <row r="706" spans="5:12" ht="12.75">
      <c r="E706" s="245"/>
      <c r="F706" s="159"/>
      <c r="G706" s="159"/>
      <c r="H706" s="159"/>
      <c r="I706" s="159"/>
      <c r="J706" s="159"/>
      <c r="K706" s="159"/>
      <c r="L706" s="159"/>
    </row>
    <row r="707" spans="5:12" ht="12.75">
      <c r="E707" s="245"/>
      <c r="F707" s="159"/>
      <c r="G707" s="159"/>
      <c r="H707" s="159"/>
      <c r="I707" s="159"/>
      <c r="J707" s="159"/>
      <c r="K707" s="159"/>
      <c r="L707" s="159"/>
    </row>
    <row r="708" spans="5:12" ht="12.75">
      <c r="E708" s="245"/>
      <c r="F708" s="159"/>
      <c r="G708" s="159"/>
      <c r="H708" s="159"/>
      <c r="I708" s="159"/>
      <c r="J708" s="159"/>
      <c r="K708" s="159"/>
      <c r="L708" s="159"/>
    </row>
    <row r="709" spans="5:12" ht="12.75">
      <c r="E709" s="245"/>
      <c r="F709" s="159"/>
      <c r="G709" s="159"/>
      <c r="H709" s="159"/>
      <c r="I709" s="159"/>
      <c r="J709" s="159"/>
      <c r="K709" s="159"/>
      <c r="L709" s="159"/>
    </row>
    <row r="710" spans="5:12" ht="12.75">
      <c r="E710" s="245"/>
      <c r="F710" s="159"/>
      <c r="G710" s="159"/>
      <c r="H710" s="159"/>
      <c r="I710" s="159"/>
      <c r="J710" s="159"/>
      <c r="K710" s="159"/>
      <c r="L710" s="159"/>
    </row>
    <row r="711" spans="5:12" ht="12.75">
      <c r="E711" s="245"/>
      <c r="F711" s="159"/>
      <c r="G711" s="159"/>
      <c r="H711" s="159"/>
      <c r="I711" s="159"/>
      <c r="J711" s="159"/>
      <c r="K711" s="159"/>
      <c r="L711" s="159"/>
    </row>
    <row r="712" spans="5:12" ht="12.75">
      <c r="E712" s="245"/>
      <c r="F712" s="159"/>
      <c r="G712" s="159"/>
      <c r="H712" s="159"/>
      <c r="I712" s="159"/>
      <c r="J712" s="159"/>
      <c r="K712" s="159"/>
      <c r="L712" s="159"/>
    </row>
    <row r="713" spans="5:12" ht="12.75">
      <c r="E713" s="245"/>
      <c r="F713" s="159"/>
      <c r="G713" s="159"/>
      <c r="H713" s="159"/>
      <c r="I713" s="159"/>
      <c r="J713" s="159"/>
      <c r="K713" s="159"/>
      <c r="L713" s="159"/>
    </row>
  </sheetData>
  <mergeCells count="14">
    <mergeCell ref="I543:J543"/>
    <mergeCell ref="I544:J544"/>
    <mergeCell ref="I546:J546"/>
    <mergeCell ref="F9:F10"/>
    <mergeCell ref="G9:K9"/>
    <mergeCell ref="L9:L10"/>
    <mergeCell ref="A5:L5"/>
    <mergeCell ref="F8:L8"/>
    <mergeCell ref="A542:D542"/>
    <mergeCell ref="E8:E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0">
      <selection activeCell="E33" sqref="E33"/>
    </sheetView>
  </sheetViews>
  <sheetFormatPr defaultColWidth="9.00390625" defaultRowHeight="12.75"/>
  <cols>
    <col min="1" max="1" width="3.875" style="0" customWidth="1"/>
    <col min="2" max="2" width="52.625" style="0" customWidth="1"/>
    <col min="3" max="3" width="12.25390625" style="0" customWidth="1"/>
    <col min="4" max="4" width="5.00390625" style="0" customWidth="1"/>
    <col min="5" max="5" width="9.625" style="0" customWidth="1"/>
    <col min="6" max="6" width="9.375" style="0" customWidth="1"/>
    <col min="7" max="7" width="8.875" style="0" customWidth="1"/>
    <col min="8" max="9" width="9.75390625" style="0" customWidth="1"/>
  </cols>
  <sheetData>
    <row r="1" ht="12.75">
      <c r="H1" s="71" t="s">
        <v>473</v>
      </c>
    </row>
    <row r="2" ht="12.75">
      <c r="H2" s="71" t="s">
        <v>590</v>
      </c>
    </row>
    <row r="3" ht="12.75">
      <c r="H3" s="71" t="s">
        <v>384</v>
      </c>
    </row>
    <row r="4" ht="12.75">
      <c r="H4" s="71" t="s">
        <v>585</v>
      </c>
    </row>
    <row r="7" spans="1:9" ht="18">
      <c r="A7" s="327" t="s">
        <v>498</v>
      </c>
      <c r="B7" s="327"/>
      <c r="C7" s="327"/>
      <c r="D7" s="327"/>
      <c r="E7" s="327"/>
      <c r="F7" s="327"/>
      <c r="G7" s="327"/>
      <c r="H7" s="327"/>
      <c r="I7" s="327"/>
    </row>
    <row r="8" spans="1:9" ht="18">
      <c r="A8" s="94"/>
      <c r="B8" s="94"/>
      <c r="C8" s="94"/>
      <c r="D8" s="94"/>
      <c r="E8" s="94"/>
      <c r="F8" s="94"/>
      <c r="G8" s="94"/>
      <c r="H8" s="94"/>
      <c r="I8" s="94"/>
    </row>
    <row r="9" ht="12.75" customHeight="1">
      <c r="I9" s="95" t="s">
        <v>196</v>
      </c>
    </row>
    <row r="10" spans="1:10" ht="17.25" customHeight="1">
      <c r="A10" s="338" t="s">
        <v>325</v>
      </c>
      <c r="B10" s="338" t="s">
        <v>354</v>
      </c>
      <c r="C10" s="339" t="s">
        <v>505</v>
      </c>
      <c r="D10" s="341" t="s">
        <v>499</v>
      </c>
      <c r="E10" s="342"/>
      <c r="F10" s="342"/>
      <c r="G10" s="342"/>
      <c r="H10" s="342"/>
      <c r="I10" s="342"/>
      <c r="J10" s="343"/>
    </row>
    <row r="11" spans="1:10" ht="22.5" customHeight="1">
      <c r="A11" s="338"/>
      <c r="B11" s="338"/>
      <c r="C11" s="340"/>
      <c r="D11" s="100" t="s">
        <v>441</v>
      </c>
      <c r="E11" s="7">
        <v>2009</v>
      </c>
      <c r="F11" s="7">
        <v>2010</v>
      </c>
      <c r="G11" s="7">
        <v>2011</v>
      </c>
      <c r="H11" s="7">
        <v>2012</v>
      </c>
      <c r="I11" s="7">
        <v>2013</v>
      </c>
      <c r="J11" s="7">
        <v>2014</v>
      </c>
    </row>
    <row r="12" spans="1:10" ht="12" customHeight="1">
      <c r="A12" s="101">
        <v>1</v>
      </c>
      <c r="B12" s="10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101">
        <v>8</v>
      </c>
      <c r="I12" s="101">
        <v>9</v>
      </c>
      <c r="J12" s="101">
        <v>10</v>
      </c>
    </row>
    <row r="13" spans="1:10" ht="12.75">
      <c r="A13" s="102" t="s">
        <v>337</v>
      </c>
      <c r="B13" s="103" t="s">
        <v>500</v>
      </c>
      <c r="C13" s="104">
        <v>8669892</v>
      </c>
      <c r="D13" s="104"/>
      <c r="E13" s="104">
        <v>11838507</v>
      </c>
      <c r="F13" s="104">
        <v>10104601</v>
      </c>
      <c r="G13" s="104">
        <v>7920308</v>
      </c>
      <c r="H13" s="104">
        <v>5751499</v>
      </c>
      <c r="I13" s="104">
        <v>3624959</v>
      </c>
      <c r="J13" s="104">
        <v>1524959</v>
      </c>
    </row>
    <row r="14" spans="1:10" ht="28.5" customHeight="1">
      <c r="A14" s="105" t="s">
        <v>381</v>
      </c>
      <c r="B14" s="106" t="s">
        <v>510</v>
      </c>
      <c r="C14" s="104">
        <v>6269892</v>
      </c>
      <c r="D14" s="104"/>
      <c r="E14" s="104">
        <v>7538217</v>
      </c>
      <c r="F14" s="104">
        <v>10104601</v>
      </c>
      <c r="G14" s="104">
        <v>7920308</v>
      </c>
      <c r="H14" s="104">
        <v>5751499</v>
      </c>
      <c r="I14" s="104">
        <v>3624959</v>
      </c>
      <c r="J14" s="104">
        <v>1524959</v>
      </c>
    </row>
    <row r="15" spans="1:10" ht="12.75">
      <c r="A15" s="108" t="s">
        <v>442</v>
      </c>
      <c r="B15" s="109" t="s">
        <v>443</v>
      </c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8" t="s">
        <v>444</v>
      </c>
      <c r="B16" s="109" t="s">
        <v>445</v>
      </c>
      <c r="C16" s="104">
        <v>6269892</v>
      </c>
      <c r="D16" s="104"/>
      <c r="E16" s="104">
        <v>7538217</v>
      </c>
      <c r="F16" s="104">
        <v>10104601</v>
      </c>
      <c r="G16" s="104">
        <v>7920308</v>
      </c>
      <c r="H16" s="104">
        <v>5751499</v>
      </c>
      <c r="I16" s="104">
        <v>3624959</v>
      </c>
      <c r="J16" s="104">
        <v>1524959</v>
      </c>
    </row>
    <row r="17" spans="1:10" ht="12.75">
      <c r="A17" s="108" t="s">
        <v>446</v>
      </c>
      <c r="B17" s="109" t="s">
        <v>447</v>
      </c>
      <c r="C17" s="107"/>
      <c r="D17" s="107"/>
      <c r="E17" s="107"/>
      <c r="F17" s="107"/>
      <c r="G17" s="107"/>
      <c r="H17" s="107"/>
      <c r="I17" s="107"/>
      <c r="J17" s="107"/>
    </row>
    <row r="18" spans="1:10" ht="29.25" customHeight="1">
      <c r="A18" s="105" t="s">
        <v>385</v>
      </c>
      <c r="B18" s="106" t="s">
        <v>506</v>
      </c>
      <c r="C18" s="107">
        <v>2400000</v>
      </c>
      <c r="D18" s="107"/>
      <c r="E18" s="107">
        <v>4300290</v>
      </c>
      <c r="F18" s="107"/>
      <c r="G18" s="107"/>
      <c r="H18" s="107"/>
      <c r="I18" s="107"/>
      <c r="J18" s="107"/>
    </row>
    <row r="19" spans="1:10" ht="12.75">
      <c r="A19" s="108" t="s">
        <v>442</v>
      </c>
      <c r="B19" s="109" t="s">
        <v>448</v>
      </c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8" t="s">
        <v>444</v>
      </c>
      <c r="B20" s="109" t="s">
        <v>449</v>
      </c>
      <c r="C20" s="107">
        <v>2400000</v>
      </c>
      <c r="D20" s="107"/>
      <c r="E20" s="107">
        <v>4300290</v>
      </c>
      <c r="F20" s="107"/>
      <c r="G20" s="107"/>
      <c r="H20" s="107"/>
      <c r="I20" s="107"/>
      <c r="J20" s="107"/>
    </row>
    <row r="21" spans="1:10" ht="12.75">
      <c r="A21" s="108"/>
      <c r="B21" s="110" t="s">
        <v>450</v>
      </c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8" t="s">
        <v>446</v>
      </c>
      <c r="B22" s="109" t="s">
        <v>378</v>
      </c>
      <c r="C22" s="107"/>
      <c r="D22" s="107"/>
      <c r="E22" s="107"/>
      <c r="F22" s="107"/>
      <c r="G22" s="107"/>
      <c r="H22" s="107"/>
      <c r="I22" s="107"/>
      <c r="J22" s="107"/>
    </row>
    <row r="23" spans="1:10" ht="25.5" customHeight="1">
      <c r="A23" s="105" t="s">
        <v>451</v>
      </c>
      <c r="B23" s="106" t="s">
        <v>507</v>
      </c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8" t="s">
        <v>442</v>
      </c>
      <c r="B24" s="110" t="s">
        <v>452</v>
      </c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08" t="s">
        <v>444</v>
      </c>
      <c r="B25" s="110" t="s">
        <v>453</v>
      </c>
      <c r="C25" s="110"/>
      <c r="D25" s="110"/>
      <c r="E25" s="110"/>
      <c r="F25" s="110"/>
      <c r="G25" s="110"/>
      <c r="H25" s="110"/>
      <c r="I25" s="110"/>
      <c r="J25" s="110"/>
    </row>
    <row r="26" spans="1:10" ht="12.75">
      <c r="A26" s="102">
        <v>2</v>
      </c>
      <c r="B26" s="103" t="s">
        <v>454</v>
      </c>
      <c r="C26" s="104">
        <v>15166675</v>
      </c>
      <c r="D26" s="104"/>
      <c r="E26" s="104">
        <v>2095906</v>
      </c>
      <c r="F26" s="104">
        <v>2665347</v>
      </c>
      <c r="G26" s="104">
        <v>2541065</v>
      </c>
      <c r="H26" s="104">
        <v>2408643</v>
      </c>
      <c r="I26" s="104">
        <v>2276479</v>
      </c>
      <c r="J26" s="104">
        <v>1561738</v>
      </c>
    </row>
    <row r="27" spans="1:10" ht="27.75" customHeight="1">
      <c r="A27" s="102" t="s">
        <v>455</v>
      </c>
      <c r="B27" s="103" t="s">
        <v>508</v>
      </c>
      <c r="C27" s="104">
        <v>1131675</v>
      </c>
      <c r="D27" s="104"/>
      <c r="E27" s="104">
        <v>1733906</v>
      </c>
      <c r="F27" s="104">
        <v>2184293</v>
      </c>
      <c r="G27" s="104">
        <v>2168809</v>
      </c>
      <c r="H27" s="104">
        <v>2126540</v>
      </c>
      <c r="I27" s="104">
        <v>2100000</v>
      </c>
      <c r="J27" s="104">
        <v>1524959</v>
      </c>
    </row>
    <row r="28" spans="1:10" ht="12.75">
      <c r="A28" s="108" t="s">
        <v>442</v>
      </c>
      <c r="B28" s="109" t="s">
        <v>456</v>
      </c>
      <c r="C28" s="104">
        <v>1131675</v>
      </c>
      <c r="D28" s="104"/>
      <c r="E28" s="104">
        <v>1733906</v>
      </c>
      <c r="F28" s="104">
        <v>2184293</v>
      </c>
      <c r="G28" s="104">
        <v>2168809</v>
      </c>
      <c r="H28" s="104">
        <v>2126540</v>
      </c>
      <c r="I28" s="104">
        <v>2100000</v>
      </c>
      <c r="J28" s="104">
        <v>1524959</v>
      </c>
    </row>
    <row r="29" spans="1:10" ht="12.75">
      <c r="A29" s="108" t="s">
        <v>444</v>
      </c>
      <c r="B29" s="109" t="s">
        <v>457</v>
      </c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08" t="s">
        <v>446</v>
      </c>
      <c r="B30" s="109" t="s">
        <v>458</v>
      </c>
      <c r="C30" s="107"/>
      <c r="D30" s="107"/>
      <c r="E30" s="107"/>
      <c r="F30" s="107"/>
      <c r="G30" s="107"/>
      <c r="H30" s="107"/>
      <c r="I30" s="107"/>
      <c r="J30" s="107"/>
    </row>
    <row r="31" spans="1:10" ht="29.25" customHeight="1">
      <c r="A31" s="105" t="s">
        <v>459</v>
      </c>
      <c r="B31" s="106" t="s">
        <v>509</v>
      </c>
      <c r="C31" s="107"/>
      <c r="D31" s="107"/>
      <c r="E31" s="107"/>
      <c r="F31" s="107"/>
      <c r="G31" s="107"/>
      <c r="H31" s="107"/>
      <c r="I31" s="107"/>
      <c r="J31" s="107"/>
    </row>
    <row r="32" spans="1:10" ht="21.75" customHeight="1">
      <c r="A32" s="105" t="s">
        <v>460</v>
      </c>
      <c r="B32" s="106" t="s">
        <v>461</v>
      </c>
      <c r="C32" s="107">
        <v>385000</v>
      </c>
      <c r="D32" s="107"/>
      <c r="E32" s="107">
        <v>362000</v>
      </c>
      <c r="F32" s="107">
        <v>481054</v>
      </c>
      <c r="G32" s="107">
        <v>372256</v>
      </c>
      <c r="H32" s="107">
        <v>282103</v>
      </c>
      <c r="I32" s="107">
        <v>176479</v>
      </c>
      <c r="J32" s="107">
        <v>36779</v>
      </c>
    </row>
    <row r="33" spans="1:10" ht="12.75">
      <c r="A33" s="102" t="s">
        <v>339</v>
      </c>
      <c r="B33" s="103" t="s">
        <v>462</v>
      </c>
      <c r="C33" s="104">
        <v>22073849</v>
      </c>
      <c r="D33" s="104"/>
      <c r="E33" s="104">
        <v>25468140</v>
      </c>
      <c r="F33" s="104">
        <v>27286200</v>
      </c>
      <c r="G33" s="104">
        <v>29087648</v>
      </c>
      <c r="H33" s="104">
        <v>30826153</v>
      </c>
      <c r="I33" s="104">
        <v>32877199</v>
      </c>
      <c r="J33" s="104">
        <v>34000000</v>
      </c>
    </row>
    <row r="34" spans="1:10" ht="12.75">
      <c r="A34" s="102" t="s">
        <v>340</v>
      </c>
      <c r="B34" s="103" t="s">
        <v>463</v>
      </c>
      <c r="C34" s="111">
        <v>23578390</v>
      </c>
      <c r="D34" s="111"/>
      <c r="E34" s="111">
        <v>28034524</v>
      </c>
      <c r="F34" s="111">
        <v>25101907</v>
      </c>
      <c r="G34" s="111">
        <v>26918839</v>
      </c>
      <c r="H34" s="111">
        <v>28699613</v>
      </c>
      <c r="I34" s="111">
        <v>30777199</v>
      </c>
      <c r="J34" s="111">
        <v>1875041</v>
      </c>
    </row>
    <row r="35" spans="1:10" ht="12.75">
      <c r="A35" s="102" t="s">
        <v>342</v>
      </c>
      <c r="B35" s="103" t="s">
        <v>464</v>
      </c>
      <c r="C35" s="111">
        <v>-1504541</v>
      </c>
      <c r="D35" s="111"/>
      <c r="E35" s="111">
        <v>-2566384</v>
      </c>
      <c r="F35" s="111">
        <v>2184293</v>
      </c>
      <c r="G35" s="111">
        <v>2168809</v>
      </c>
      <c r="H35" s="111">
        <v>2126540</v>
      </c>
      <c r="I35" s="111">
        <v>2100000</v>
      </c>
      <c r="J35" s="111">
        <v>15424959</v>
      </c>
    </row>
    <row r="36" spans="1:10" ht="12.75">
      <c r="A36" s="102" t="s">
        <v>343</v>
      </c>
      <c r="B36" s="103" t="s">
        <v>465</v>
      </c>
      <c r="C36" s="104"/>
      <c r="D36" s="104"/>
      <c r="E36" s="104"/>
      <c r="F36" s="104"/>
      <c r="G36" s="104"/>
      <c r="H36" s="104"/>
      <c r="I36" s="104"/>
      <c r="J36" s="104"/>
    </row>
    <row r="37" spans="1:10" ht="12.75">
      <c r="A37" s="105" t="s">
        <v>466</v>
      </c>
      <c r="B37" s="112" t="s">
        <v>501</v>
      </c>
      <c r="C37" s="107">
        <v>34.1</v>
      </c>
      <c r="D37" s="107"/>
      <c r="E37" s="107">
        <v>39.7</v>
      </c>
      <c r="F37" s="107">
        <v>29</v>
      </c>
      <c r="G37" s="107">
        <v>19.7</v>
      </c>
      <c r="H37" s="107">
        <v>11.7</v>
      </c>
      <c r="I37" s="107">
        <v>4.6</v>
      </c>
      <c r="J37" s="107">
        <v>0</v>
      </c>
    </row>
    <row r="38" spans="1:10" ht="25.5">
      <c r="A38" s="105" t="s">
        <v>467</v>
      </c>
      <c r="B38" s="112" t="s">
        <v>502</v>
      </c>
      <c r="C38" s="107">
        <v>34.1</v>
      </c>
      <c r="D38" s="107"/>
      <c r="E38" s="107">
        <v>39.7</v>
      </c>
      <c r="F38" s="107">
        <v>29</v>
      </c>
      <c r="G38" s="107">
        <v>19.7</v>
      </c>
      <c r="H38" s="107">
        <v>11.7</v>
      </c>
      <c r="I38" s="107">
        <v>4.6</v>
      </c>
      <c r="J38" s="107">
        <v>0</v>
      </c>
    </row>
    <row r="39" spans="1:10" ht="12.75">
      <c r="A39" s="105" t="s">
        <v>468</v>
      </c>
      <c r="B39" s="112" t="s">
        <v>503</v>
      </c>
      <c r="C39" s="107">
        <v>6.8</v>
      </c>
      <c r="D39" s="107"/>
      <c r="E39" s="107">
        <v>8</v>
      </c>
      <c r="F39" s="107">
        <v>9.7</v>
      </c>
      <c r="G39" s="107">
        <v>8.7</v>
      </c>
      <c r="H39" s="107">
        <v>7.8</v>
      </c>
      <c r="I39" s="107">
        <v>6.9</v>
      </c>
      <c r="J39" s="107">
        <v>4.5</v>
      </c>
    </row>
    <row r="40" spans="1:10" ht="25.5">
      <c r="A40" s="105" t="s">
        <v>469</v>
      </c>
      <c r="B40" s="112" t="s">
        <v>504</v>
      </c>
      <c r="C40" s="107">
        <v>6.8</v>
      </c>
      <c r="D40" s="107"/>
      <c r="E40" s="107">
        <v>8</v>
      </c>
      <c r="F40" s="107">
        <v>9.7</v>
      </c>
      <c r="G40" s="107">
        <v>8.7</v>
      </c>
      <c r="H40" s="107">
        <v>7.8</v>
      </c>
      <c r="I40" s="107">
        <v>6.9</v>
      </c>
      <c r="J40" s="107">
        <v>4.5</v>
      </c>
    </row>
    <row r="42" spans="7:9" ht="12.75">
      <c r="G42" s="263" t="s">
        <v>589</v>
      </c>
      <c r="H42" s="302"/>
      <c r="I42" s="302"/>
    </row>
    <row r="43" spans="7:9" ht="12.75">
      <c r="G43" s="263" t="s">
        <v>384</v>
      </c>
      <c r="H43" s="263"/>
      <c r="I43" s="263"/>
    </row>
    <row r="45" ht="12.75">
      <c r="H45" s="71" t="s">
        <v>588</v>
      </c>
    </row>
    <row r="46" ht="12.75">
      <c r="H46" s="95"/>
    </row>
    <row r="57" spans="8:10" ht="12.75">
      <c r="H57" s="263"/>
      <c r="I57" s="263"/>
      <c r="J57" s="263"/>
    </row>
    <row r="58" spans="8:10" ht="12.75">
      <c r="H58" s="263"/>
      <c r="I58" s="263"/>
      <c r="J58" s="263"/>
    </row>
    <row r="59" spans="8:10" ht="12.75">
      <c r="H59" s="263"/>
      <c r="I59" s="263"/>
      <c r="J59" s="263"/>
    </row>
    <row r="60" spans="8:10" ht="12.75">
      <c r="H60" s="263"/>
      <c r="I60" s="263"/>
      <c r="J60" s="263"/>
    </row>
  </sheetData>
  <mergeCells count="11">
    <mergeCell ref="H58:J58"/>
    <mergeCell ref="H59:J59"/>
    <mergeCell ref="G43:I43"/>
    <mergeCell ref="H60:J60"/>
    <mergeCell ref="G42:I42"/>
    <mergeCell ref="H57:J57"/>
    <mergeCell ref="A7:I7"/>
    <mergeCell ref="A10:A11"/>
    <mergeCell ref="B10:B11"/>
    <mergeCell ref="C10:C11"/>
    <mergeCell ref="D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0">
      <selection activeCell="H37" sqref="H37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6.00390625" style="0" customWidth="1"/>
    <col min="4" max="4" width="4.875" style="0" customWidth="1"/>
    <col min="5" max="5" width="17.75390625" style="0" customWidth="1"/>
    <col min="6" max="6" width="12.00390625" style="0" customWidth="1"/>
    <col min="7" max="7" width="11.75390625" style="0" customWidth="1"/>
    <col min="8" max="8" width="12.375" style="0" customWidth="1"/>
    <col min="9" max="9" width="2.75390625" style="0" customWidth="1"/>
    <col min="10" max="10" width="4.125" style="0" customWidth="1"/>
    <col min="11" max="11" width="11.25390625" style="0" customWidth="1"/>
    <col min="12" max="12" width="11.00390625" style="0" customWidth="1"/>
    <col min="13" max="13" width="12.375" style="0" customWidth="1"/>
    <col min="14" max="14" width="10.875" style="0" customWidth="1"/>
    <col min="15" max="15" width="6.375" style="0" customWidth="1"/>
  </cols>
  <sheetData>
    <row r="1" spans="12:15" ht="12.75">
      <c r="L1" s="262" t="s">
        <v>387</v>
      </c>
      <c r="M1" s="253"/>
      <c r="N1" s="253"/>
      <c r="O1" s="253"/>
    </row>
    <row r="2" spans="12:15" ht="12.75">
      <c r="L2" s="263" t="s">
        <v>590</v>
      </c>
      <c r="M2" s="263"/>
      <c r="N2" s="263"/>
      <c r="O2" s="263"/>
    </row>
    <row r="3" spans="12:15" ht="12.75">
      <c r="L3" s="263" t="s">
        <v>384</v>
      </c>
      <c r="M3" s="263"/>
      <c r="N3" s="263"/>
      <c r="O3" s="263"/>
    </row>
    <row r="4" spans="12:15" ht="12.75">
      <c r="L4" s="263" t="s">
        <v>585</v>
      </c>
      <c r="M4" s="263"/>
      <c r="N4" s="263"/>
      <c r="O4" s="263"/>
    </row>
    <row r="5" spans="1:15" ht="18">
      <c r="A5" s="282" t="s">
        <v>575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8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 t="s">
        <v>196</v>
      </c>
    </row>
    <row r="7" spans="1:15" ht="12.75">
      <c r="A7" s="283" t="s">
        <v>325</v>
      </c>
      <c r="B7" s="280" t="s">
        <v>197</v>
      </c>
      <c r="C7" s="280" t="s">
        <v>326</v>
      </c>
      <c r="D7" s="280" t="s">
        <v>327</v>
      </c>
      <c r="E7" s="254" t="s">
        <v>346</v>
      </c>
      <c r="F7" s="254" t="s">
        <v>329</v>
      </c>
      <c r="G7" s="258" t="s">
        <v>330</v>
      </c>
      <c r="H7" s="251"/>
      <c r="I7" s="251"/>
      <c r="J7" s="251"/>
      <c r="K7" s="251"/>
      <c r="L7" s="251"/>
      <c r="M7" s="251"/>
      <c r="N7" s="252"/>
      <c r="O7" s="285" t="s">
        <v>331</v>
      </c>
    </row>
    <row r="8" spans="1:15" ht="12.75">
      <c r="A8" s="284"/>
      <c r="B8" s="281"/>
      <c r="C8" s="281"/>
      <c r="D8" s="281"/>
      <c r="E8" s="255"/>
      <c r="F8" s="255"/>
      <c r="G8" s="255" t="s">
        <v>487</v>
      </c>
      <c r="H8" s="255" t="s">
        <v>332</v>
      </c>
      <c r="I8" s="255"/>
      <c r="J8" s="255"/>
      <c r="K8" s="255"/>
      <c r="L8" s="255" t="s">
        <v>348</v>
      </c>
      <c r="M8" s="255" t="s">
        <v>477</v>
      </c>
      <c r="N8" s="259" t="s">
        <v>576</v>
      </c>
      <c r="O8" s="286"/>
    </row>
    <row r="9" spans="1:15" ht="12.75">
      <c r="A9" s="284"/>
      <c r="B9" s="281"/>
      <c r="C9" s="281"/>
      <c r="D9" s="281"/>
      <c r="E9" s="255"/>
      <c r="F9" s="255"/>
      <c r="G9" s="255"/>
      <c r="H9" s="255" t="s">
        <v>333</v>
      </c>
      <c r="I9" s="255" t="s">
        <v>334</v>
      </c>
      <c r="J9" s="255" t="s">
        <v>349</v>
      </c>
      <c r="K9" s="255" t="s">
        <v>336</v>
      </c>
      <c r="L9" s="255"/>
      <c r="M9" s="255"/>
      <c r="N9" s="260"/>
      <c r="O9" s="286"/>
    </row>
    <row r="10" spans="1:15" ht="12.75">
      <c r="A10" s="284"/>
      <c r="B10" s="281"/>
      <c r="C10" s="281"/>
      <c r="D10" s="281"/>
      <c r="E10" s="255"/>
      <c r="F10" s="255"/>
      <c r="G10" s="255"/>
      <c r="H10" s="255"/>
      <c r="I10" s="255"/>
      <c r="J10" s="255"/>
      <c r="K10" s="255"/>
      <c r="L10" s="255"/>
      <c r="M10" s="255"/>
      <c r="N10" s="260"/>
      <c r="O10" s="286"/>
    </row>
    <row r="11" spans="1:15" ht="113.25" customHeight="1">
      <c r="A11" s="284"/>
      <c r="B11" s="281"/>
      <c r="C11" s="281"/>
      <c r="D11" s="281"/>
      <c r="E11" s="255"/>
      <c r="F11" s="255"/>
      <c r="G11" s="255"/>
      <c r="H11" s="255"/>
      <c r="I11" s="255"/>
      <c r="J11" s="255"/>
      <c r="K11" s="255"/>
      <c r="L11" s="255"/>
      <c r="M11" s="255"/>
      <c r="N11" s="261"/>
      <c r="O11" s="286"/>
    </row>
    <row r="12" spans="1:15" ht="12.75">
      <c r="A12" s="139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82">
        <v>14</v>
      </c>
      <c r="O12" s="140">
        <v>15</v>
      </c>
    </row>
    <row r="13" spans="1:15" ht="17.25" customHeight="1">
      <c r="A13" s="183" t="s">
        <v>337</v>
      </c>
      <c r="B13" s="184">
        <v>600</v>
      </c>
      <c r="C13" s="184">
        <v>60016</v>
      </c>
      <c r="D13" s="185"/>
      <c r="E13" s="186" t="s">
        <v>294</v>
      </c>
      <c r="F13" s="187">
        <f>SUM(G13+L13+M13)</f>
        <v>8763515.5</v>
      </c>
      <c r="G13" s="187">
        <v>3409965</v>
      </c>
      <c r="H13" s="187">
        <v>852491</v>
      </c>
      <c r="I13" s="185"/>
      <c r="J13" s="186"/>
      <c r="K13" s="188">
        <v>2557474</v>
      </c>
      <c r="L13" s="187">
        <v>2932152.83</v>
      </c>
      <c r="M13" s="187">
        <v>2421397.67</v>
      </c>
      <c r="N13" s="187">
        <v>0</v>
      </c>
      <c r="O13" s="189" t="s">
        <v>350</v>
      </c>
    </row>
    <row r="14" spans="1:15" ht="175.5" customHeight="1">
      <c r="A14" s="183"/>
      <c r="B14" s="190"/>
      <c r="C14" s="190"/>
      <c r="D14" s="190">
        <v>6058</v>
      </c>
      <c r="E14" s="186" t="s">
        <v>523</v>
      </c>
      <c r="F14" s="187">
        <v>6572637</v>
      </c>
      <c r="G14" s="187">
        <v>2557474</v>
      </c>
      <c r="H14" s="187">
        <v>0</v>
      </c>
      <c r="I14" s="185"/>
      <c r="J14" s="186"/>
      <c r="K14" s="188">
        <v>2557474</v>
      </c>
      <c r="L14" s="187">
        <v>2199115</v>
      </c>
      <c r="M14" s="187">
        <v>1816048</v>
      </c>
      <c r="N14" s="187">
        <v>0</v>
      </c>
      <c r="O14" s="189"/>
    </row>
    <row r="15" spans="1:15" ht="202.5" customHeight="1">
      <c r="A15" s="183"/>
      <c r="B15" s="190"/>
      <c r="C15" s="190"/>
      <c r="D15" s="190">
        <v>6059</v>
      </c>
      <c r="E15" s="186" t="s">
        <v>524</v>
      </c>
      <c r="F15" s="187">
        <v>2190879</v>
      </c>
      <c r="G15" s="187">
        <v>852490.67</v>
      </c>
      <c r="H15" s="187">
        <v>852491</v>
      </c>
      <c r="I15" s="185"/>
      <c r="J15" s="186"/>
      <c r="K15" s="188">
        <v>0</v>
      </c>
      <c r="L15" s="187">
        <v>733038</v>
      </c>
      <c r="M15" s="187">
        <v>605350</v>
      </c>
      <c r="N15" s="187">
        <v>0</v>
      </c>
      <c r="O15" s="189"/>
    </row>
    <row r="16" spans="1:15" ht="129.75" customHeight="1">
      <c r="A16" s="183" t="s">
        <v>338</v>
      </c>
      <c r="B16" s="191">
        <v>700</v>
      </c>
      <c r="C16" s="191">
        <v>70005</v>
      </c>
      <c r="D16" s="191">
        <v>6050</v>
      </c>
      <c r="E16" s="186" t="s">
        <v>557</v>
      </c>
      <c r="F16" s="187">
        <v>1280000</v>
      </c>
      <c r="G16" s="187">
        <v>110000</v>
      </c>
      <c r="H16" s="187">
        <v>110000</v>
      </c>
      <c r="I16" s="185"/>
      <c r="J16" s="186"/>
      <c r="K16" s="188"/>
      <c r="L16" s="187">
        <v>440000</v>
      </c>
      <c r="M16" s="187">
        <v>520000</v>
      </c>
      <c r="N16" s="187">
        <v>210000</v>
      </c>
      <c r="O16" s="189" t="s">
        <v>350</v>
      </c>
    </row>
    <row r="17" spans="1:15" ht="99.75" customHeight="1">
      <c r="A17" s="183" t="s">
        <v>339</v>
      </c>
      <c r="B17" s="185">
        <v>921</v>
      </c>
      <c r="C17" s="185">
        <v>92109</v>
      </c>
      <c r="D17" s="185">
        <v>6050</v>
      </c>
      <c r="E17" s="192" t="s">
        <v>549</v>
      </c>
      <c r="F17" s="187">
        <v>2683000</v>
      </c>
      <c r="G17" s="187">
        <v>130000</v>
      </c>
      <c r="H17" s="187">
        <v>130000</v>
      </c>
      <c r="I17" s="185"/>
      <c r="J17" s="186"/>
      <c r="K17" s="188"/>
      <c r="L17" s="187">
        <v>0</v>
      </c>
      <c r="M17" s="187">
        <v>1000000</v>
      </c>
      <c r="N17" s="187">
        <v>1553000</v>
      </c>
      <c r="O17" s="189" t="s">
        <v>350</v>
      </c>
    </row>
    <row r="18" spans="1:15" ht="20.25" customHeight="1" thickBot="1">
      <c r="A18" s="256" t="s">
        <v>200</v>
      </c>
      <c r="B18" s="257"/>
      <c r="C18" s="257"/>
      <c r="D18" s="257"/>
      <c r="E18" s="257"/>
      <c r="F18" s="193">
        <f>SUM(F13+F17+F16)</f>
        <v>12726515.5</v>
      </c>
      <c r="G18" s="193">
        <f>SUM(G13+G17+G16)</f>
        <v>3649965</v>
      </c>
      <c r="H18" s="193">
        <f>SUM(H13+H17+H16)</f>
        <v>1092491</v>
      </c>
      <c r="I18" s="193">
        <f>SUM(I13+I17)</f>
        <v>0</v>
      </c>
      <c r="J18" s="193">
        <f>SUM(J13+J17)</f>
        <v>0</v>
      </c>
      <c r="K18" s="194">
        <f>SUM(K13+K17)</f>
        <v>2557474</v>
      </c>
      <c r="L18" s="193">
        <f>SUM(L13+L17+L16)</f>
        <v>3372152.83</v>
      </c>
      <c r="M18" s="193">
        <f>SUM(M13+M17+M16)</f>
        <v>3941397.67</v>
      </c>
      <c r="N18" s="193">
        <f>SUM(N13+N17+N16)</f>
        <v>1763000</v>
      </c>
      <c r="O18" s="195" t="s">
        <v>341</v>
      </c>
    </row>
    <row r="19" spans="1:15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196"/>
      <c r="L19" s="76"/>
      <c r="M19" s="76"/>
      <c r="N19" s="76"/>
      <c r="O19" s="76"/>
    </row>
    <row r="20" spans="1:15" ht="12.75">
      <c r="A20" s="161" t="s">
        <v>550</v>
      </c>
      <c r="B20" s="162"/>
      <c r="C20" s="162"/>
      <c r="D20" s="162"/>
      <c r="E20" s="162"/>
      <c r="F20" s="162"/>
      <c r="G20" s="162"/>
      <c r="H20" s="162"/>
      <c r="I20" s="159"/>
      <c r="J20" s="159"/>
      <c r="K20" s="160"/>
      <c r="L20" s="159"/>
      <c r="M20" s="159"/>
      <c r="N20" s="159"/>
      <c r="O20" s="159"/>
    </row>
    <row r="21" spans="1:15" ht="12.75">
      <c r="A21" s="161" t="s">
        <v>551</v>
      </c>
      <c r="B21" s="162"/>
      <c r="C21" s="162"/>
      <c r="D21" s="162"/>
      <c r="E21" s="162"/>
      <c r="F21" s="162"/>
      <c r="G21" s="162"/>
      <c r="H21" s="162"/>
      <c r="I21" s="159"/>
      <c r="J21" s="159"/>
      <c r="K21" s="160"/>
      <c r="L21" s="159"/>
      <c r="M21" s="159"/>
      <c r="N21" s="159"/>
      <c r="O21" s="159"/>
    </row>
    <row r="22" spans="1:15" ht="12.75">
      <c r="A22" s="161" t="s">
        <v>552</v>
      </c>
      <c r="B22" s="162"/>
      <c r="C22" s="162"/>
      <c r="D22" s="162"/>
      <c r="E22" s="162"/>
      <c r="F22" s="162"/>
      <c r="G22" s="162"/>
      <c r="H22" s="162"/>
      <c r="I22" s="159"/>
      <c r="J22" s="159"/>
      <c r="K22" s="160"/>
      <c r="L22" s="159"/>
      <c r="M22" s="159"/>
      <c r="N22" s="159"/>
      <c r="O22" s="159"/>
    </row>
    <row r="23" spans="1:15" ht="12.75">
      <c r="A23" s="161"/>
      <c r="B23" s="162"/>
      <c r="C23" s="162"/>
      <c r="D23" s="162"/>
      <c r="E23" s="162"/>
      <c r="F23" s="162"/>
      <c r="G23" s="162"/>
      <c r="H23" s="162"/>
      <c r="I23" s="159"/>
      <c r="J23" s="159"/>
      <c r="K23" s="160"/>
      <c r="L23" s="263" t="s">
        <v>587</v>
      </c>
      <c r="M23" s="263"/>
      <c r="N23" s="159"/>
      <c r="O23" s="159"/>
    </row>
    <row r="24" spans="1:15" ht="12.75">
      <c r="A24" s="162"/>
      <c r="B24" s="162"/>
      <c r="C24" s="162"/>
      <c r="D24" s="162"/>
      <c r="E24" s="162"/>
      <c r="F24" s="162"/>
      <c r="G24" s="162"/>
      <c r="H24" s="162"/>
      <c r="I24" s="159"/>
      <c r="J24" s="159"/>
      <c r="K24" s="160"/>
      <c r="L24" s="263" t="s">
        <v>384</v>
      </c>
      <c r="M24" s="263"/>
      <c r="N24" s="159"/>
      <c r="O24" s="159"/>
    </row>
    <row r="25" spans="1:15" ht="12.75">
      <c r="A25" s="162"/>
      <c r="B25" s="162"/>
      <c r="C25" s="162"/>
      <c r="D25" s="162"/>
      <c r="E25" s="162"/>
      <c r="F25" s="162"/>
      <c r="G25" s="162"/>
      <c r="H25" s="162"/>
      <c r="I25" s="159"/>
      <c r="J25" s="159"/>
      <c r="K25" s="160"/>
      <c r="N25" s="159"/>
      <c r="O25" s="159"/>
    </row>
    <row r="26" spans="1:15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263" t="s">
        <v>588</v>
      </c>
      <c r="M26" s="263"/>
      <c r="N26" s="181"/>
      <c r="O26" s="159"/>
    </row>
    <row r="27" spans="1:15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279"/>
      <c r="M27" s="279"/>
      <c r="N27" s="181"/>
      <c r="O27" s="159"/>
    </row>
    <row r="28" spans="1:15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159"/>
      <c r="M28" s="159"/>
      <c r="N28" s="159"/>
      <c r="O28" s="159"/>
    </row>
    <row r="29" spans="1:15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60"/>
      <c r="L29" s="279"/>
      <c r="M29" s="279"/>
      <c r="N29" s="181"/>
      <c r="O29" s="159"/>
    </row>
    <row r="30" spans="1:15" ht="12.75">
      <c r="A30" s="162"/>
      <c r="B30" s="162"/>
      <c r="C30" s="162"/>
      <c r="D30" s="162"/>
      <c r="E30" s="162"/>
      <c r="F30" s="162"/>
      <c r="G30" s="162"/>
      <c r="H30" s="162"/>
      <c r="I30" s="159"/>
      <c r="J30" s="159"/>
      <c r="K30" s="160"/>
      <c r="L30" s="159"/>
      <c r="M30" s="159"/>
      <c r="N30" s="159"/>
      <c r="O30" s="159"/>
    </row>
    <row r="31" spans="1:11" ht="12.75">
      <c r="A31" s="6"/>
      <c r="B31" s="6"/>
      <c r="C31" s="6"/>
      <c r="D31" s="6"/>
      <c r="E31" s="6"/>
      <c r="F31" s="6"/>
      <c r="G31" s="6"/>
      <c r="H31" s="6"/>
      <c r="K31" s="141"/>
    </row>
    <row r="32" spans="11:14" ht="12.75">
      <c r="K32" s="141"/>
      <c r="L32" s="263"/>
      <c r="M32" s="263"/>
      <c r="N32" s="71"/>
    </row>
    <row r="33" spans="11:14" ht="12.75">
      <c r="K33" s="141"/>
      <c r="L33" s="263"/>
      <c r="M33" s="263"/>
      <c r="N33" s="71"/>
    </row>
    <row r="34" ht="12.75">
      <c r="K34" s="141"/>
    </row>
    <row r="35" spans="11:14" ht="12.75">
      <c r="K35" s="141"/>
      <c r="L35" s="263"/>
      <c r="M35" s="263"/>
      <c r="N35" s="71"/>
    </row>
    <row r="36" ht="12.75">
      <c r="K36" s="141"/>
    </row>
    <row r="37" ht="12.75">
      <c r="K37" s="141"/>
    </row>
    <row r="38" ht="12.75">
      <c r="K38" s="141"/>
    </row>
    <row r="39" ht="12.75">
      <c r="K39" s="141"/>
    </row>
    <row r="40" ht="12.75">
      <c r="K40" s="141"/>
    </row>
    <row r="41" ht="12.75">
      <c r="K41" s="141"/>
    </row>
    <row r="42" ht="12.75">
      <c r="K42" s="141"/>
    </row>
    <row r="43" ht="12.75">
      <c r="K43" s="141"/>
    </row>
    <row r="44" ht="12.75">
      <c r="K44" s="141"/>
    </row>
    <row r="45" ht="12.75">
      <c r="K45" s="141"/>
    </row>
    <row r="46" ht="12.75">
      <c r="K46" s="141"/>
    </row>
  </sheetData>
  <mergeCells count="31">
    <mergeCell ref="L26:M26"/>
    <mergeCell ref="O7:O11"/>
    <mergeCell ref="H9:H11"/>
    <mergeCell ref="I9:I11"/>
    <mergeCell ref="L24:M24"/>
    <mergeCell ref="L23:M23"/>
    <mergeCell ref="A18:E18"/>
    <mergeCell ref="G7:N7"/>
    <mergeCell ref="A5:O5"/>
    <mergeCell ref="A7:A11"/>
    <mergeCell ref="B7:B11"/>
    <mergeCell ref="F7:F11"/>
    <mergeCell ref="H8:K8"/>
    <mergeCell ref="L8:L11"/>
    <mergeCell ref="J9:J11"/>
    <mergeCell ref="G8:G11"/>
    <mergeCell ref="C7:C11"/>
    <mergeCell ref="N8:N11"/>
    <mergeCell ref="L1:O1"/>
    <mergeCell ref="L2:O2"/>
    <mergeCell ref="L3:O3"/>
    <mergeCell ref="L4:O4"/>
    <mergeCell ref="D7:D11"/>
    <mergeCell ref="E7:E11"/>
    <mergeCell ref="K9:K11"/>
    <mergeCell ref="M8:M11"/>
    <mergeCell ref="L32:M32"/>
    <mergeCell ref="L33:M33"/>
    <mergeCell ref="L35:M35"/>
    <mergeCell ref="L27:M27"/>
    <mergeCell ref="L29:M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1">
      <selection activeCell="F14" sqref="F14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6.125" style="0" customWidth="1"/>
    <col min="4" max="4" width="4.75390625" style="0" customWidth="1"/>
    <col min="5" max="5" width="27.625" style="0" customWidth="1"/>
    <col min="6" max="6" width="15.75390625" style="0" customWidth="1"/>
    <col min="7" max="7" width="15.25390625" style="0" customWidth="1"/>
    <col min="8" max="8" width="14.625" style="0" customWidth="1"/>
    <col min="9" max="9" width="4.375" style="0" customWidth="1"/>
    <col min="10" max="10" width="12.75390625" style="0" customWidth="1"/>
    <col min="11" max="11" width="14.75390625" style="0" customWidth="1"/>
    <col min="12" max="12" width="6.375" style="0" customWidth="1"/>
  </cols>
  <sheetData>
    <row r="1" spans="10:12" ht="12.75">
      <c r="J1" s="263" t="s">
        <v>386</v>
      </c>
      <c r="K1" s="263"/>
      <c r="L1" s="263"/>
    </row>
    <row r="2" spans="10:12" ht="12.75">
      <c r="J2" s="263" t="s">
        <v>590</v>
      </c>
      <c r="K2" s="263"/>
      <c r="L2" s="263"/>
    </row>
    <row r="3" spans="10:12" ht="12.75">
      <c r="J3" s="263" t="s">
        <v>384</v>
      </c>
      <c r="K3" s="263"/>
      <c r="L3" s="263"/>
    </row>
    <row r="4" spans="10:12" ht="12.75">
      <c r="J4" s="263" t="s">
        <v>585</v>
      </c>
      <c r="K4" s="263"/>
      <c r="L4" s="263"/>
    </row>
    <row r="5" spans="1:12" ht="18">
      <c r="A5" s="282" t="s">
        <v>488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8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196</v>
      </c>
    </row>
    <row r="7" spans="1:12" ht="12.75">
      <c r="A7" s="288" t="s">
        <v>325</v>
      </c>
      <c r="B7" s="288" t="s">
        <v>197</v>
      </c>
      <c r="C7" s="288" t="s">
        <v>326</v>
      </c>
      <c r="D7" s="288" t="s">
        <v>327</v>
      </c>
      <c r="E7" s="287" t="s">
        <v>328</v>
      </c>
      <c r="F7" s="287" t="s">
        <v>329</v>
      </c>
      <c r="G7" s="287" t="s">
        <v>330</v>
      </c>
      <c r="H7" s="287"/>
      <c r="I7" s="287"/>
      <c r="J7" s="287"/>
      <c r="K7" s="287"/>
      <c r="L7" s="255" t="s">
        <v>331</v>
      </c>
    </row>
    <row r="8" spans="1:12" ht="12.75">
      <c r="A8" s="288"/>
      <c r="B8" s="288"/>
      <c r="C8" s="288"/>
      <c r="D8" s="288"/>
      <c r="E8" s="287"/>
      <c r="F8" s="287"/>
      <c r="G8" s="287" t="s">
        <v>489</v>
      </c>
      <c r="H8" s="287" t="s">
        <v>332</v>
      </c>
      <c r="I8" s="287"/>
      <c r="J8" s="287"/>
      <c r="K8" s="287"/>
      <c r="L8" s="255"/>
    </row>
    <row r="9" spans="1:12" ht="12.75">
      <c r="A9" s="288"/>
      <c r="B9" s="288"/>
      <c r="C9" s="288"/>
      <c r="D9" s="288"/>
      <c r="E9" s="287"/>
      <c r="F9" s="287"/>
      <c r="G9" s="287"/>
      <c r="H9" s="287" t="s">
        <v>333</v>
      </c>
      <c r="I9" s="287" t="s">
        <v>334</v>
      </c>
      <c r="J9" s="287" t="s">
        <v>335</v>
      </c>
      <c r="K9" s="287" t="s">
        <v>336</v>
      </c>
      <c r="L9" s="255"/>
    </row>
    <row r="10" spans="1:12" ht="12.75">
      <c r="A10" s="288"/>
      <c r="B10" s="288"/>
      <c r="C10" s="288"/>
      <c r="D10" s="288"/>
      <c r="E10" s="287"/>
      <c r="F10" s="287"/>
      <c r="G10" s="287"/>
      <c r="H10" s="287"/>
      <c r="I10" s="287"/>
      <c r="J10" s="287"/>
      <c r="K10" s="287"/>
      <c r="L10" s="255"/>
    </row>
    <row r="11" spans="1:12" ht="105.75" customHeight="1">
      <c r="A11" s="288"/>
      <c r="B11" s="288"/>
      <c r="C11" s="288"/>
      <c r="D11" s="288"/>
      <c r="E11" s="287"/>
      <c r="F11" s="287"/>
      <c r="G11" s="287"/>
      <c r="H11" s="287"/>
      <c r="I11" s="287"/>
      <c r="J11" s="287"/>
      <c r="K11" s="287"/>
      <c r="L11" s="255"/>
    </row>
    <row r="12" spans="1:12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32.25" customHeight="1">
      <c r="A13" s="136" t="s">
        <v>337</v>
      </c>
      <c r="B13" s="136" t="s">
        <v>532</v>
      </c>
      <c r="C13" s="136" t="s">
        <v>538</v>
      </c>
      <c r="D13" s="136"/>
      <c r="E13" s="137" t="s">
        <v>291</v>
      </c>
      <c r="F13" s="138">
        <v>300000</v>
      </c>
      <c r="G13" s="138">
        <v>300000</v>
      </c>
      <c r="H13" s="138">
        <v>62500</v>
      </c>
      <c r="I13" s="138"/>
      <c r="J13" s="138">
        <v>50000</v>
      </c>
      <c r="K13" s="138">
        <v>187500</v>
      </c>
      <c r="L13" s="18" t="s">
        <v>350</v>
      </c>
    </row>
    <row r="14" spans="1:12" ht="127.5">
      <c r="A14" s="11"/>
      <c r="B14" s="11"/>
      <c r="C14" s="11"/>
      <c r="D14" s="136">
        <v>6058</v>
      </c>
      <c r="E14" s="18" t="s">
        <v>559</v>
      </c>
      <c r="F14" s="138">
        <v>187500</v>
      </c>
      <c r="G14" s="138">
        <v>187500</v>
      </c>
      <c r="H14" s="138"/>
      <c r="I14" s="138"/>
      <c r="J14" s="138"/>
      <c r="K14" s="138">
        <v>187500</v>
      </c>
      <c r="L14" s="11"/>
    </row>
    <row r="15" spans="1:12" ht="140.25">
      <c r="A15" s="11"/>
      <c r="B15" s="11"/>
      <c r="C15" s="11"/>
      <c r="D15" s="136">
        <v>6059</v>
      </c>
      <c r="E15" s="18" t="s">
        <v>560</v>
      </c>
      <c r="F15" s="138">
        <v>112500</v>
      </c>
      <c r="G15" s="138">
        <v>112500</v>
      </c>
      <c r="H15" s="138">
        <v>62500</v>
      </c>
      <c r="I15" s="138"/>
      <c r="J15" s="138" t="s">
        <v>543</v>
      </c>
      <c r="K15" s="138">
        <v>0</v>
      </c>
      <c r="L15" s="11"/>
    </row>
    <row r="16" spans="1:12" ht="25.5">
      <c r="A16" s="136" t="s">
        <v>338</v>
      </c>
      <c r="B16" s="136" t="s">
        <v>532</v>
      </c>
      <c r="C16" s="136" t="s">
        <v>533</v>
      </c>
      <c r="D16" s="136"/>
      <c r="E16" s="137" t="s">
        <v>521</v>
      </c>
      <c r="F16" s="138">
        <v>751000</v>
      </c>
      <c r="G16" s="138">
        <v>751000</v>
      </c>
      <c r="H16" s="138">
        <v>251000</v>
      </c>
      <c r="I16" s="138"/>
      <c r="J16" s="138"/>
      <c r="K16" s="138">
        <v>500000</v>
      </c>
      <c r="L16" s="18" t="s">
        <v>350</v>
      </c>
    </row>
    <row r="17" spans="1:12" ht="153">
      <c r="A17" s="136"/>
      <c r="B17" s="136"/>
      <c r="C17" s="136"/>
      <c r="D17" s="136">
        <v>6058</v>
      </c>
      <c r="E17" s="18" t="s">
        <v>534</v>
      </c>
      <c r="F17" s="138">
        <v>500000</v>
      </c>
      <c r="G17" s="138">
        <v>500000</v>
      </c>
      <c r="H17" s="138"/>
      <c r="I17" s="138"/>
      <c r="J17" s="138"/>
      <c r="K17" s="138">
        <v>500000</v>
      </c>
      <c r="L17" s="136"/>
    </row>
    <row r="18" spans="1:12" ht="165.75">
      <c r="A18" s="136"/>
      <c r="B18" s="136"/>
      <c r="C18" s="136"/>
      <c r="D18" s="136">
        <v>6059</v>
      </c>
      <c r="E18" s="18" t="s">
        <v>535</v>
      </c>
      <c r="F18" s="138">
        <v>251000</v>
      </c>
      <c r="G18" s="138">
        <v>251000</v>
      </c>
      <c r="H18" s="138">
        <v>251000</v>
      </c>
      <c r="I18" s="138"/>
      <c r="J18" s="138"/>
      <c r="K18" s="138"/>
      <c r="L18" s="136"/>
    </row>
    <row r="19" spans="1:12" ht="63.75">
      <c r="A19" s="16" t="s">
        <v>339</v>
      </c>
      <c r="B19" s="17">
        <v>600</v>
      </c>
      <c r="C19" s="17">
        <v>60016</v>
      </c>
      <c r="D19" s="14">
        <v>6050</v>
      </c>
      <c r="E19" s="180" t="s">
        <v>525</v>
      </c>
      <c r="F19" s="12">
        <v>690000</v>
      </c>
      <c r="G19" s="12">
        <v>690000</v>
      </c>
      <c r="H19" s="12">
        <v>345000</v>
      </c>
      <c r="I19" s="19"/>
      <c r="J19" s="20" t="s">
        <v>561</v>
      </c>
      <c r="K19" s="144"/>
      <c r="L19" s="18" t="s">
        <v>350</v>
      </c>
    </row>
    <row r="20" spans="1:12" ht="89.25">
      <c r="A20" s="16" t="s">
        <v>340</v>
      </c>
      <c r="B20" s="17">
        <v>600</v>
      </c>
      <c r="C20" s="17">
        <v>60016</v>
      </c>
      <c r="D20" s="14">
        <v>6050</v>
      </c>
      <c r="E20" s="180" t="s">
        <v>526</v>
      </c>
      <c r="F20" s="12">
        <v>1830000</v>
      </c>
      <c r="G20" s="12">
        <v>1830000</v>
      </c>
      <c r="H20" s="12">
        <v>915000</v>
      </c>
      <c r="I20" s="19"/>
      <c r="J20" s="20" t="s">
        <v>562</v>
      </c>
      <c r="K20" s="144"/>
      <c r="L20" s="18" t="s">
        <v>350</v>
      </c>
    </row>
    <row r="21" spans="1:12" ht="66.75" customHeight="1">
      <c r="A21" s="16" t="s">
        <v>342</v>
      </c>
      <c r="B21" s="17">
        <v>600</v>
      </c>
      <c r="C21" s="17">
        <v>60016</v>
      </c>
      <c r="D21" s="14">
        <v>6050</v>
      </c>
      <c r="E21" s="180" t="s">
        <v>530</v>
      </c>
      <c r="F21" s="12">
        <v>15000</v>
      </c>
      <c r="G21" s="12">
        <v>15000</v>
      </c>
      <c r="H21" s="12">
        <v>15000</v>
      </c>
      <c r="I21" s="19"/>
      <c r="J21" s="20"/>
      <c r="K21" s="144"/>
      <c r="L21" s="18" t="s">
        <v>350</v>
      </c>
    </row>
    <row r="22" spans="1:12" ht="51">
      <c r="A22" s="16" t="s">
        <v>343</v>
      </c>
      <c r="B22" s="17">
        <v>600</v>
      </c>
      <c r="C22" s="17">
        <v>60016</v>
      </c>
      <c r="D22" s="14">
        <v>6050</v>
      </c>
      <c r="E22" s="180" t="s">
        <v>531</v>
      </c>
      <c r="F22" s="12">
        <v>25000</v>
      </c>
      <c r="G22" s="12">
        <v>25000</v>
      </c>
      <c r="H22" s="12">
        <v>25000</v>
      </c>
      <c r="I22" s="19"/>
      <c r="J22" s="20"/>
      <c r="K22" s="144"/>
      <c r="L22" s="18"/>
    </row>
    <row r="23" spans="1:12" ht="28.5" customHeight="1">
      <c r="A23" s="16" t="s">
        <v>344</v>
      </c>
      <c r="B23" s="17">
        <v>600</v>
      </c>
      <c r="C23" s="17">
        <v>60016</v>
      </c>
      <c r="D23" s="14">
        <v>6060</v>
      </c>
      <c r="E23" s="180" t="s">
        <v>584</v>
      </c>
      <c r="F23" s="12">
        <v>20000</v>
      </c>
      <c r="G23" s="12">
        <v>20000</v>
      </c>
      <c r="H23" s="12">
        <v>20000</v>
      </c>
      <c r="I23" s="19"/>
      <c r="J23" s="20"/>
      <c r="K23" s="144"/>
      <c r="L23" s="18"/>
    </row>
    <row r="24" spans="1:12" ht="43.5" customHeight="1">
      <c r="A24" s="16" t="s">
        <v>345</v>
      </c>
      <c r="B24" s="17">
        <v>750</v>
      </c>
      <c r="C24" s="17">
        <v>75022</v>
      </c>
      <c r="D24" s="14">
        <v>6060</v>
      </c>
      <c r="E24" s="180" t="s">
        <v>564</v>
      </c>
      <c r="F24" s="12">
        <v>53500</v>
      </c>
      <c r="G24" s="12">
        <v>53500</v>
      </c>
      <c r="H24" s="12">
        <v>53500</v>
      </c>
      <c r="I24" s="19"/>
      <c r="J24" s="20"/>
      <c r="K24" s="144"/>
      <c r="L24" s="18"/>
    </row>
    <row r="25" spans="1:12" ht="43.5" customHeight="1">
      <c r="A25" s="16" t="s">
        <v>566</v>
      </c>
      <c r="B25" s="17">
        <v>750</v>
      </c>
      <c r="C25" s="17">
        <v>75023</v>
      </c>
      <c r="D25" s="14">
        <v>6060</v>
      </c>
      <c r="E25" s="180" t="s">
        <v>565</v>
      </c>
      <c r="F25" s="12">
        <v>25000</v>
      </c>
      <c r="G25" s="12">
        <v>25000</v>
      </c>
      <c r="H25" s="12">
        <v>25000</v>
      </c>
      <c r="I25" s="19"/>
      <c r="J25" s="20"/>
      <c r="K25" s="144"/>
      <c r="L25" s="18"/>
    </row>
    <row r="26" spans="1:12" ht="12.75">
      <c r="A26" s="16" t="s">
        <v>567</v>
      </c>
      <c r="B26" s="17">
        <v>801</v>
      </c>
      <c r="C26" s="17">
        <v>80104</v>
      </c>
      <c r="D26" s="14"/>
      <c r="E26" s="180" t="s">
        <v>307</v>
      </c>
      <c r="F26" s="12">
        <v>500000</v>
      </c>
      <c r="G26" s="12">
        <v>500000</v>
      </c>
      <c r="H26" s="12">
        <v>75000</v>
      </c>
      <c r="I26" s="19"/>
      <c r="J26" s="142"/>
      <c r="K26" s="144">
        <v>425000</v>
      </c>
      <c r="L26" s="18"/>
    </row>
    <row r="27" spans="1:12" ht="178.5">
      <c r="A27" s="16"/>
      <c r="B27" s="17"/>
      <c r="C27" s="17"/>
      <c r="D27" s="14">
        <v>6058</v>
      </c>
      <c r="E27" s="18" t="s">
        <v>540</v>
      </c>
      <c r="F27" s="12">
        <v>425000</v>
      </c>
      <c r="G27" s="12">
        <v>425000</v>
      </c>
      <c r="H27" s="12"/>
      <c r="I27" s="19"/>
      <c r="J27" s="142"/>
      <c r="K27" s="144">
        <v>425000</v>
      </c>
      <c r="L27" s="18"/>
    </row>
    <row r="28" spans="1:12" ht="191.25">
      <c r="A28" s="16"/>
      <c r="B28" s="17"/>
      <c r="C28" s="17"/>
      <c r="D28" s="14">
        <v>6059</v>
      </c>
      <c r="E28" s="18" t="s">
        <v>556</v>
      </c>
      <c r="F28" s="12">
        <v>75000</v>
      </c>
      <c r="G28" s="12">
        <v>75000</v>
      </c>
      <c r="H28" s="12">
        <v>75000</v>
      </c>
      <c r="I28" s="19"/>
      <c r="J28" s="142"/>
      <c r="K28" s="144"/>
      <c r="L28" s="18"/>
    </row>
    <row r="29" spans="1:12" ht="25.5">
      <c r="A29" s="16" t="s">
        <v>568</v>
      </c>
      <c r="B29" s="17">
        <v>900</v>
      </c>
      <c r="C29" s="17">
        <v>90004</v>
      </c>
      <c r="D29" s="14"/>
      <c r="E29" s="18" t="s">
        <v>519</v>
      </c>
      <c r="F29" s="12">
        <v>660000</v>
      </c>
      <c r="G29" s="12">
        <v>660000</v>
      </c>
      <c r="H29" s="12">
        <v>160000</v>
      </c>
      <c r="I29" s="19"/>
      <c r="J29" s="142"/>
      <c r="K29" s="144">
        <v>500000</v>
      </c>
      <c r="L29" s="18" t="s">
        <v>350</v>
      </c>
    </row>
    <row r="30" spans="1:12" ht="127.5">
      <c r="A30" s="16"/>
      <c r="B30" s="14"/>
      <c r="C30" s="14"/>
      <c r="D30" s="14">
        <v>6058</v>
      </c>
      <c r="E30" s="18" t="s">
        <v>536</v>
      </c>
      <c r="F30" s="12">
        <v>500000</v>
      </c>
      <c r="G30" s="12">
        <v>500000</v>
      </c>
      <c r="H30" s="12"/>
      <c r="I30" s="19"/>
      <c r="J30" s="142"/>
      <c r="K30" s="144">
        <v>500000</v>
      </c>
      <c r="L30" s="18"/>
    </row>
    <row r="31" spans="1:12" ht="140.25">
      <c r="A31" s="16"/>
      <c r="B31" s="14"/>
      <c r="C31" s="14"/>
      <c r="D31" s="14">
        <v>6059</v>
      </c>
      <c r="E31" s="18" t="s">
        <v>537</v>
      </c>
      <c r="F31" s="12">
        <v>160000</v>
      </c>
      <c r="G31" s="12">
        <v>160000</v>
      </c>
      <c r="H31" s="12">
        <v>160000</v>
      </c>
      <c r="I31" s="19"/>
      <c r="J31" s="142"/>
      <c r="K31" s="144"/>
      <c r="L31" s="18"/>
    </row>
    <row r="32" spans="1:12" ht="51">
      <c r="A32" s="16" t="s">
        <v>569</v>
      </c>
      <c r="B32" s="14">
        <v>900</v>
      </c>
      <c r="C32" s="14">
        <v>90015</v>
      </c>
      <c r="D32" s="14">
        <v>6050</v>
      </c>
      <c r="E32" s="18" t="s">
        <v>539</v>
      </c>
      <c r="F32" s="12">
        <v>20000</v>
      </c>
      <c r="G32" s="12">
        <v>20000</v>
      </c>
      <c r="H32" s="12">
        <v>20000</v>
      </c>
      <c r="I32" s="19"/>
      <c r="J32" s="142"/>
      <c r="K32" s="144"/>
      <c r="L32" s="18" t="s">
        <v>350</v>
      </c>
    </row>
    <row r="33" spans="1:12" ht="51">
      <c r="A33" s="16" t="s">
        <v>581</v>
      </c>
      <c r="B33" s="14">
        <v>926</v>
      </c>
      <c r="C33" s="14">
        <v>92601</v>
      </c>
      <c r="D33" s="14">
        <v>6050</v>
      </c>
      <c r="E33" s="18" t="s">
        <v>558</v>
      </c>
      <c r="F33" s="12">
        <v>400000</v>
      </c>
      <c r="G33" s="12">
        <v>400000</v>
      </c>
      <c r="H33" s="12">
        <v>268000</v>
      </c>
      <c r="I33" s="19"/>
      <c r="J33" s="142" t="s">
        <v>563</v>
      </c>
      <c r="K33" s="144"/>
      <c r="L33" s="18" t="s">
        <v>350</v>
      </c>
    </row>
    <row r="34" spans="1:12" ht="12.75">
      <c r="A34" s="290" t="s">
        <v>200</v>
      </c>
      <c r="B34" s="290"/>
      <c r="C34" s="290"/>
      <c r="D34" s="290"/>
      <c r="E34" s="290"/>
      <c r="F34" s="12">
        <f>SUM(F13+F16+F19+F20+F21+F22+F24+F25+F26+F29+F32+F33+F23)</f>
        <v>5289500</v>
      </c>
      <c r="G34" s="12">
        <f>SUM(G13+G16+G19+G20+G21+G22+G24+G25+G26+G29+G32+G33+G23)</f>
        <v>5289500</v>
      </c>
      <c r="H34" s="12">
        <f>SUM(H13+H16+H19+H20+H21+H22+H24+H25+H26+H29+H32+H33+H23)</f>
        <v>2235000</v>
      </c>
      <c r="I34" s="12">
        <f>SUM(I19:I33)</f>
        <v>0</v>
      </c>
      <c r="J34" s="143">
        <v>1442000</v>
      </c>
      <c r="K34" s="12">
        <f>SUM(K13+K16+K19+K20+K21+K22+K24+K25+K26+K29+K32+K33+K23)</f>
        <v>1612500</v>
      </c>
      <c r="L34" s="15" t="s">
        <v>341</v>
      </c>
    </row>
    <row r="36" spans="1:10" ht="12.75">
      <c r="A36" s="173" t="s">
        <v>546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6" t="s">
        <v>544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6" t="s">
        <v>583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 t="s">
        <v>582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173" t="s">
        <v>547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173" t="s">
        <v>548</v>
      </c>
      <c r="B41" s="6"/>
      <c r="C41" s="6"/>
      <c r="D41" s="6"/>
      <c r="E41" s="6"/>
      <c r="F41" s="6"/>
      <c r="G41" s="6"/>
      <c r="H41" s="6"/>
      <c r="I41" s="6"/>
      <c r="J41" s="6"/>
    </row>
    <row r="42" spans="1:11" ht="12.75">
      <c r="A42" s="6" t="s">
        <v>545</v>
      </c>
      <c r="J42" s="263" t="s">
        <v>587</v>
      </c>
      <c r="K42" s="263"/>
    </row>
    <row r="43" spans="10:12" ht="12.75">
      <c r="J43" s="263" t="s">
        <v>384</v>
      </c>
      <c r="K43" s="263"/>
      <c r="L43" s="71"/>
    </row>
    <row r="44" ht="9" customHeight="1">
      <c r="L44" s="71"/>
    </row>
    <row r="45" spans="10:11" ht="12.75">
      <c r="J45" s="263" t="s">
        <v>588</v>
      </c>
      <c r="K45" s="263"/>
    </row>
    <row r="46" spans="10:12" ht="12.75">
      <c r="J46" s="289"/>
      <c r="K46" s="289"/>
      <c r="L46" s="289"/>
    </row>
    <row r="49" spans="10:12" ht="12.75">
      <c r="J49" s="263"/>
      <c r="K49" s="263"/>
      <c r="L49" s="263"/>
    </row>
  </sheetData>
  <mergeCells count="25">
    <mergeCell ref="J49:L49"/>
    <mergeCell ref="A7:A11"/>
    <mergeCell ref="J43:K43"/>
    <mergeCell ref="J45:K45"/>
    <mergeCell ref="J46:L46"/>
    <mergeCell ref="D7:D11"/>
    <mergeCell ref="A34:E34"/>
    <mergeCell ref="H8:K8"/>
    <mergeCell ref="L7:L11"/>
    <mergeCell ref="G8:G11"/>
    <mergeCell ref="H9:H11"/>
    <mergeCell ref="I9:I11"/>
    <mergeCell ref="B7:B11"/>
    <mergeCell ref="G7:K7"/>
    <mergeCell ref="C7:C11"/>
    <mergeCell ref="J42:K42"/>
    <mergeCell ref="J1:L1"/>
    <mergeCell ref="J2:L2"/>
    <mergeCell ref="J3:L3"/>
    <mergeCell ref="J4:L4"/>
    <mergeCell ref="A5:L5"/>
    <mergeCell ref="E7:E11"/>
    <mergeCell ref="F7:F11"/>
    <mergeCell ref="J9:J11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56">
      <selection activeCell="D64" sqref="D64"/>
    </sheetView>
  </sheetViews>
  <sheetFormatPr defaultColWidth="9.00390625" defaultRowHeight="12.75"/>
  <cols>
    <col min="1" max="1" width="3.00390625" style="0" customWidth="1"/>
    <col min="2" max="2" width="26.75390625" style="0" customWidth="1"/>
    <col min="3" max="3" width="4.625" style="0" customWidth="1"/>
    <col min="4" max="4" width="9.625" style="0" customWidth="1"/>
    <col min="5" max="5" width="9.375" style="0" customWidth="1"/>
    <col min="6" max="6" width="7.75390625" style="0" customWidth="1"/>
    <col min="7" max="7" width="7.875" style="0" customWidth="1"/>
    <col min="8" max="8" width="8.875" style="0" customWidth="1"/>
    <col min="9" max="9" width="8.00390625" style="0" customWidth="1"/>
    <col min="10" max="10" width="4.375" style="0" customWidth="1"/>
    <col min="11" max="11" width="4.75390625" style="0" customWidth="1"/>
    <col min="12" max="12" width="8.00390625" style="0" customWidth="1"/>
    <col min="13" max="13" width="9.00390625" style="0" customWidth="1"/>
    <col min="14" max="14" width="5.125" style="0" customWidth="1"/>
    <col min="15" max="15" width="4.125" style="0" customWidth="1"/>
    <col min="16" max="16" width="2.875" style="0" customWidth="1"/>
    <col min="17" max="17" width="7.75390625" style="0" customWidth="1"/>
  </cols>
  <sheetData>
    <row r="1" spans="13:17" s="76" customFormat="1" ht="11.25">
      <c r="M1" s="294" t="s">
        <v>392</v>
      </c>
      <c r="N1" s="294"/>
      <c r="O1" s="294"/>
      <c r="P1" s="294"/>
      <c r="Q1" s="294"/>
    </row>
    <row r="2" spans="13:17" s="76" customFormat="1" ht="11.25">
      <c r="M2" s="294" t="s">
        <v>590</v>
      </c>
      <c r="N2" s="294"/>
      <c r="O2" s="294"/>
      <c r="P2" s="294"/>
      <c r="Q2" s="294"/>
    </row>
    <row r="3" spans="13:17" s="76" customFormat="1" ht="11.25">
      <c r="M3" s="294" t="s">
        <v>384</v>
      </c>
      <c r="N3" s="294"/>
      <c r="O3" s="294"/>
      <c r="P3" s="294"/>
      <c r="Q3" s="294"/>
    </row>
    <row r="4" spans="13:17" s="76" customFormat="1" ht="11.25">
      <c r="M4" s="294" t="s">
        <v>585</v>
      </c>
      <c r="N4" s="294"/>
      <c r="O4" s="294"/>
      <c r="P4" s="294"/>
      <c r="Q4" s="294"/>
    </row>
    <row r="5" spans="1:17" ht="39" customHeight="1">
      <c r="A5" s="291" t="s">
        <v>475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s="33" customFormat="1" ht="11.25" customHeight="1">
      <c r="A6" s="295" t="s">
        <v>325</v>
      </c>
      <c r="B6" s="295" t="s">
        <v>364</v>
      </c>
      <c r="C6" s="292" t="s">
        <v>365</v>
      </c>
      <c r="D6" s="292" t="s">
        <v>366</v>
      </c>
      <c r="E6" s="292" t="s">
        <v>368</v>
      </c>
      <c r="F6" s="295" t="s">
        <v>287</v>
      </c>
      <c r="G6" s="295"/>
      <c r="H6" s="295" t="s">
        <v>330</v>
      </c>
      <c r="I6" s="295"/>
      <c r="J6" s="295"/>
      <c r="K6" s="295"/>
      <c r="L6" s="295"/>
      <c r="M6" s="295"/>
      <c r="N6" s="295"/>
      <c r="O6" s="295"/>
      <c r="P6" s="295"/>
      <c r="Q6" s="295"/>
    </row>
    <row r="7" spans="1:17" s="33" customFormat="1" ht="10.5" customHeight="1">
      <c r="A7" s="295"/>
      <c r="B7" s="295"/>
      <c r="C7" s="292"/>
      <c r="D7" s="292"/>
      <c r="E7" s="292"/>
      <c r="F7" s="292" t="s">
        <v>369</v>
      </c>
      <c r="G7" s="292" t="s">
        <v>370</v>
      </c>
      <c r="H7" s="295" t="s">
        <v>347</v>
      </c>
      <c r="I7" s="295"/>
      <c r="J7" s="295"/>
      <c r="K7" s="295"/>
      <c r="L7" s="295"/>
      <c r="M7" s="295"/>
      <c r="N7" s="295"/>
      <c r="O7" s="295"/>
      <c r="P7" s="295"/>
      <c r="Q7" s="295"/>
    </row>
    <row r="8" spans="1:17" s="33" customFormat="1" ht="9.75">
      <c r="A8" s="295"/>
      <c r="B8" s="295"/>
      <c r="C8" s="292"/>
      <c r="D8" s="292"/>
      <c r="E8" s="292"/>
      <c r="F8" s="292"/>
      <c r="G8" s="292"/>
      <c r="H8" s="292" t="s">
        <v>371</v>
      </c>
      <c r="I8" s="292" t="s">
        <v>285</v>
      </c>
      <c r="J8" s="292"/>
      <c r="K8" s="292"/>
      <c r="L8" s="292"/>
      <c r="M8" s="292"/>
      <c r="N8" s="292"/>
      <c r="O8" s="292"/>
      <c r="P8" s="292"/>
      <c r="Q8" s="292"/>
    </row>
    <row r="9" spans="1:17" s="33" customFormat="1" ht="9.75">
      <c r="A9" s="295"/>
      <c r="B9" s="295"/>
      <c r="C9" s="292"/>
      <c r="D9" s="292"/>
      <c r="E9" s="292"/>
      <c r="F9" s="292"/>
      <c r="G9" s="292"/>
      <c r="H9" s="292"/>
      <c r="I9" s="292" t="s">
        <v>372</v>
      </c>
      <c r="J9" s="292"/>
      <c r="K9" s="292"/>
      <c r="L9" s="292"/>
      <c r="M9" s="292" t="s">
        <v>373</v>
      </c>
      <c r="N9" s="292"/>
      <c r="O9" s="292"/>
      <c r="P9" s="292"/>
      <c r="Q9" s="292"/>
    </row>
    <row r="10" spans="1:17" s="33" customFormat="1" ht="9.75" customHeight="1">
      <c r="A10" s="295"/>
      <c r="B10" s="295"/>
      <c r="C10" s="292"/>
      <c r="D10" s="292"/>
      <c r="E10" s="292"/>
      <c r="F10" s="292"/>
      <c r="G10" s="292"/>
      <c r="H10" s="292"/>
      <c r="I10" s="292" t="s">
        <v>374</v>
      </c>
      <c r="J10" s="292" t="s">
        <v>375</v>
      </c>
      <c r="K10" s="292"/>
      <c r="L10" s="292"/>
      <c r="M10" s="292" t="s">
        <v>376</v>
      </c>
      <c r="N10" s="292" t="s">
        <v>375</v>
      </c>
      <c r="O10" s="292"/>
      <c r="P10" s="292"/>
      <c r="Q10" s="292"/>
    </row>
    <row r="11" spans="1:17" s="33" customFormat="1" ht="48.75" customHeight="1">
      <c r="A11" s="295"/>
      <c r="B11" s="295"/>
      <c r="C11" s="292"/>
      <c r="D11" s="292"/>
      <c r="E11" s="292"/>
      <c r="F11" s="292"/>
      <c r="G11" s="292"/>
      <c r="H11" s="292"/>
      <c r="I11" s="292"/>
      <c r="J11" s="34" t="s">
        <v>377</v>
      </c>
      <c r="K11" s="34" t="s">
        <v>378</v>
      </c>
      <c r="L11" s="34" t="s">
        <v>379</v>
      </c>
      <c r="M11" s="292"/>
      <c r="N11" s="34" t="s">
        <v>482</v>
      </c>
      <c r="O11" s="34" t="s">
        <v>476</v>
      </c>
      <c r="P11" s="34" t="s">
        <v>378</v>
      </c>
      <c r="Q11" s="34" t="s">
        <v>481</v>
      </c>
    </row>
    <row r="12" spans="1:17" s="36" customFormat="1" ht="7.5" customHeight="1">
      <c r="A12" s="167">
        <v>1</v>
      </c>
      <c r="B12" s="167">
        <v>2</v>
      </c>
      <c r="C12" s="167">
        <v>3</v>
      </c>
      <c r="D12" s="167">
        <v>4</v>
      </c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>
        <v>10</v>
      </c>
      <c r="K12" s="167">
        <v>11</v>
      </c>
      <c r="L12" s="167">
        <v>12</v>
      </c>
      <c r="M12" s="167">
        <v>13</v>
      </c>
      <c r="N12" s="167">
        <v>14</v>
      </c>
      <c r="O12" s="167">
        <v>15</v>
      </c>
      <c r="P12" s="167">
        <v>16</v>
      </c>
      <c r="Q12" s="167">
        <v>17</v>
      </c>
    </row>
    <row r="13" spans="1:17" s="8" customFormat="1" ht="16.5" customHeight="1">
      <c r="A13" s="41">
        <v>1</v>
      </c>
      <c r="B13" s="40" t="s">
        <v>380</v>
      </c>
      <c r="C13" s="43" t="s">
        <v>341</v>
      </c>
      <c r="D13" s="43" t="s">
        <v>341</v>
      </c>
      <c r="E13" s="41">
        <f>SUM(E18+E26+E34+E42+E50)</f>
        <v>5620965</v>
      </c>
      <c r="F13" s="41">
        <f>SUM(F18+F26+F34+F42+F50)</f>
        <v>1450991</v>
      </c>
      <c r="G13" s="41">
        <f>SUM(G18+G26+G34+G42+G50)</f>
        <v>4169974</v>
      </c>
      <c r="H13" s="41">
        <f>SUM(H18+H26+H34+H42+H50)</f>
        <v>5620965</v>
      </c>
      <c r="I13" s="41">
        <f>SUM(I18+I26+I34+I42+I50)</f>
        <v>1450991</v>
      </c>
      <c r="J13" s="41">
        <v>0</v>
      </c>
      <c r="K13" s="41">
        <v>0</v>
      </c>
      <c r="L13" s="41">
        <f>SUM(L18+L26+L34+L42+L50)</f>
        <v>1450991</v>
      </c>
      <c r="M13" s="41">
        <f>SUM(M18+M26+M34+M42+M50)</f>
        <v>4169974</v>
      </c>
      <c r="N13" s="41">
        <v>0</v>
      </c>
      <c r="O13" s="41">
        <v>0</v>
      </c>
      <c r="P13" s="41">
        <v>0</v>
      </c>
      <c r="Q13" s="41">
        <f>SUM(Q18+Q26+Q34+Q42+Q50)</f>
        <v>4169974</v>
      </c>
    </row>
    <row r="14" spans="1:17" ht="12.75">
      <c r="A14" s="296" t="s">
        <v>381</v>
      </c>
      <c r="B14" s="37" t="s">
        <v>383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</row>
    <row r="15" spans="1:17" ht="12.75">
      <c r="A15" s="296"/>
      <c r="B15" s="37" t="s">
        <v>309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</row>
    <row r="16" spans="1:17" ht="12.75">
      <c r="A16" s="296"/>
      <c r="B16" s="37" t="s">
        <v>304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17" ht="34.5" customHeight="1">
      <c r="A17" s="296"/>
      <c r="B17" s="38" t="s">
        <v>573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</row>
    <row r="18" spans="1:17" ht="12.75">
      <c r="A18" s="296"/>
      <c r="B18" s="37" t="s">
        <v>382</v>
      </c>
      <c r="C18" s="45" t="s">
        <v>341</v>
      </c>
      <c r="D18" s="44" t="s">
        <v>574</v>
      </c>
      <c r="E18" s="37">
        <v>300000</v>
      </c>
      <c r="F18" s="37">
        <v>112500</v>
      </c>
      <c r="G18" s="37">
        <v>187500</v>
      </c>
      <c r="H18" s="37">
        <v>300000</v>
      </c>
      <c r="I18" s="37">
        <v>112500</v>
      </c>
      <c r="J18" s="37">
        <v>0</v>
      </c>
      <c r="K18" s="37">
        <v>0</v>
      </c>
      <c r="L18" s="37">
        <v>112500</v>
      </c>
      <c r="M18" s="37">
        <v>187500</v>
      </c>
      <c r="N18" s="37">
        <v>0</v>
      </c>
      <c r="O18" s="37">
        <v>0</v>
      </c>
      <c r="P18" s="37">
        <v>0</v>
      </c>
      <c r="Q18" s="37">
        <v>187500</v>
      </c>
    </row>
    <row r="19" spans="1:17" ht="12.75">
      <c r="A19" s="296"/>
      <c r="B19" s="37" t="s">
        <v>483</v>
      </c>
      <c r="C19" s="45" t="s">
        <v>341</v>
      </c>
      <c r="D19" s="44"/>
      <c r="E19" s="37">
        <v>300000</v>
      </c>
      <c r="F19" s="37">
        <v>112500</v>
      </c>
      <c r="G19" s="37">
        <v>187500</v>
      </c>
      <c r="H19" s="37">
        <v>300000</v>
      </c>
      <c r="I19" s="37">
        <v>112500</v>
      </c>
      <c r="J19" s="37">
        <v>0</v>
      </c>
      <c r="K19" s="37">
        <v>0</v>
      </c>
      <c r="L19" s="37">
        <v>112500</v>
      </c>
      <c r="M19" s="37">
        <v>187500</v>
      </c>
      <c r="N19" s="37">
        <v>0</v>
      </c>
      <c r="O19" s="37">
        <v>0</v>
      </c>
      <c r="P19" s="37">
        <v>0</v>
      </c>
      <c r="Q19" s="37">
        <v>187500</v>
      </c>
    </row>
    <row r="20" spans="1:17" ht="12.75">
      <c r="A20" s="296"/>
      <c r="B20" s="37"/>
      <c r="C20" s="45" t="s">
        <v>341</v>
      </c>
      <c r="D20" s="77" t="s">
        <v>470</v>
      </c>
      <c r="E20" s="37">
        <v>187500</v>
      </c>
      <c r="F20" s="37">
        <v>0</v>
      </c>
      <c r="G20" s="37">
        <v>187500</v>
      </c>
      <c r="H20" s="37">
        <v>187500</v>
      </c>
      <c r="I20" s="37">
        <v>0</v>
      </c>
      <c r="J20" s="37">
        <v>0</v>
      </c>
      <c r="K20" s="37">
        <v>0</v>
      </c>
      <c r="L20" s="37">
        <v>0</v>
      </c>
      <c r="M20" s="37">
        <v>187500</v>
      </c>
      <c r="N20" s="37">
        <v>0</v>
      </c>
      <c r="O20" s="37">
        <v>0</v>
      </c>
      <c r="P20" s="37">
        <v>0</v>
      </c>
      <c r="Q20" s="37">
        <v>187500</v>
      </c>
    </row>
    <row r="21" spans="1:17" ht="12.75">
      <c r="A21" s="296"/>
      <c r="B21" s="37"/>
      <c r="C21" s="45" t="s">
        <v>341</v>
      </c>
      <c r="D21" s="77" t="s">
        <v>471</v>
      </c>
      <c r="E21" s="37">
        <v>112500</v>
      </c>
      <c r="F21" s="37">
        <v>112500</v>
      </c>
      <c r="G21" s="37">
        <v>0</v>
      </c>
      <c r="H21" s="37">
        <v>112500</v>
      </c>
      <c r="I21" s="37">
        <v>112500</v>
      </c>
      <c r="J21" s="37">
        <v>0</v>
      </c>
      <c r="K21" s="37">
        <v>0</v>
      </c>
      <c r="L21" s="37">
        <v>112500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s="42" customFormat="1" ht="12.75">
      <c r="A22" s="297" t="s">
        <v>385</v>
      </c>
      <c r="B22" s="37" t="s">
        <v>383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</row>
    <row r="23" spans="1:17" ht="12" customHeight="1">
      <c r="A23" s="297"/>
      <c r="B23" s="37" t="s">
        <v>309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</row>
    <row r="24" spans="1:17" ht="12.75">
      <c r="A24" s="297"/>
      <c r="B24" s="37" t="s">
        <v>305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</row>
    <row r="25" spans="1:17" ht="47.25" customHeight="1">
      <c r="A25" s="297"/>
      <c r="B25" s="38" t="s">
        <v>542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</row>
    <row r="26" spans="1:17" ht="12.75">
      <c r="A26" s="297"/>
      <c r="B26" s="37" t="s">
        <v>382</v>
      </c>
      <c r="C26" s="45" t="s">
        <v>341</v>
      </c>
      <c r="D26" s="44" t="s">
        <v>541</v>
      </c>
      <c r="E26" s="37">
        <v>751000</v>
      </c>
      <c r="F26" s="37">
        <v>251000</v>
      </c>
      <c r="G26" s="37">
        <v>500000</v>
      </c>
      <c r="H26" s="37">
        <v>751000</v>
      </c>
      <c r="I26" s="37">
        <v>251000</v>
      </c>
      <c r="J26" s="37">
        <v>0</v>
      </c>
      <c r="K26" s="37">
        <v>0</v>
      </c>
      <c r="L26" s="37">
        <v>251000</v>
      </c>
      <c r="M26" s="37">
        <v>500000</v>
      </c>
      <c r="N26" s="37">
        <v>0</v>
      </c>
      <c r="O26" s="37">
        <v>0</v>
      </c>
      <c r="P26" s="37">
        <v>0</v>
      </c>
      <c r="Q26" s="37">
        <v>500000</v>
      </c>
    </row>
    <row r="27" spans="1:17" ht="12.75">
      <c r="A27" s="297"/>
      <c r="B27" s="37" t="s">
        <v>483</v>
      </c>
      <c r="C27" s="45" t="s">
        <v>341</v>
      </c>
      <c r="D27" s="37"/>
      <c r="E27" s="37">
        <v>751000</v>
      </c>
      <c r="F27" s="37">
        <v>251000</v>
      </c>
      <c r="G27" s="37">
        <v>500000</v>
      </c>
      <c r="H27" s="37">
        <v>751000</v>
      </c>
      <c r="I27" s="37">
        <v>251000</v>
      </c>
      <c r="J27" s="37">
        <v>0</v>
      </c>
      <c r="K27" s="37">
        <v>0</v>
      </c>
      <c r="L27" s="37">
        <v>251000</v>
      </c>
      <c r="M27" s="37">
        <v>500000</v>
      </c>
      <c r="N27" s="37">
        <v>0</v>
      </c>
      <c r="O27" s="37">
        <v>0</v>
      </c>
      <c r="P27" s="37">
        <v>0</v>
      </c>
      <c r="Q27" s="37">
        <v>500000</v>
      </c>
    </row>
    <row r="28" spans="1:17" ht="12.75">
      <c r="A28" s="297"/>
      <c r="B28" s="37"/>
      <c r="C28" s="45" t="s">
        <v>341</v>
      </c>
      <c r="D28" s="37" t="s">
        <v>470</v>
      </c>
      <c r="E28" s="37">
        <v>500000</v>
      </c>
      <c r="F28" s="37">
        <v>0</v>
      </c>
      <c r="G28" s="37">
        <v>500000</v>
      </c>
      <c r="H28" s="37">
        <v>500000</v>
      </c>
      <c r="I28" s="37">
        <v>0</v>
      </c>
      <c r="J28" s="37">
        <v>0</v>
      </c>
      <c r="K28" s="37">
        <v>0</v>
      </c>
      <c r="L28" s="37">
        <v>0</v>
      </c>
      <c r="M28" s="37">
        <v>500000</v>
      </c>
      <c r="N28" s="37">
        <v>0</v>
      </c>
      <c r="O28" s="37">
        <v>0</v>
      </c>
      <c r="P28" s="37">
        <v>0</v>
      </c>
      <c r="Q28" s="37">
        <v>500000</v>
      </c>
    </row>
    <row r="29" spans="1:17" ht="12.75">
      <c r="A29" s="297"/>
      <c r="B29" s="37"/>
      <c r="C29" s="45" t="s">
        <v>341</v>
      </c>
      <c r="D29" s="37" t="s">
        <v>471</v>
      </c>
      <c r="E29" s="37">
        <v>251000</v>
      </c>
      <c r="F29" s="37">
        <v>251000</v>
      </c>
      <c r="G29" s="37">
        <v>0</v>
      </c>
      <c r="H29" s="37">
        <v>251000</v>
      </c>
      <c r="I29" s="37">
        <v>251000</v>
      </c>
      <c r="J29" s="37">
        <v>0</v>
      </c>
      <c r="K29" s="37">
        <v>0</v>
      </c>
      <c r="L29" s="37">
        <v>251000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12.75">
      <c r="A30" s="298" t="s">
        <v>451</v>
      </c>
      <c r="B30" s="37" t="s">
        <v>553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</row>
    <row r="31" spans="1:17" ht="12.75">
      <c r="A31" s="296"/>
      <c r="B31" s="37" t="s">
        <v>310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</row>
    <row r="32" spans="1:17" ht="12.75">
      <c r="A32" s="296"/>
      <c r="B32" s="37" t="s">
        <v>312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</row>
    <row r="33" spans="1:17" ht="55.5" customHeight="1">
      <c r="A33" s="296"/>
      <c r="B33" s="38" t="s">
        <v>554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</row>
    <row r="34" spans="1:17" ht="12.75">
      <c r="A34" s="296"/>
      <c r="B34" s="37" t="s">
        <v>382</v>
      </c>
      <c r="C34" s="45" t="s">
        <v>341</v>
      </c>
      <c r="D34" s="77" t="s">
        <v>555</v>
      </c>
      <c r="E34" s="37">
        <v>3409965</v>
      </c>
      <c r="F34" s="37">
        <v>852491</v>
      </c>
      <c r="G34" s="37">
        <v>2557474</v>
      </c>
      <c r="H34" s="37">
        <v>3409965</v>
      </c>
      <c r="I34" s="37">
        <v>852491</v>
      </c>
      <c r="J34" s="37">
        <v>0</v>
      </c>
      <c r="K34" s="37">
        <v>0</v>
      </c>
      <c r="L34" s="37">
        <v>852491</v>
      </c>
      <c r="M34" s="37">
        <v>2557474</v>
      </c>
      <c r="N34" s="37">
        <v>0</v>
      </c>
      <c r="O34" s="37">
        <v>0</v>
      </c>
      <c r="P34" s="37">
        <v>0</v>
      </c>
      <c r="Q34" s="37">
        <v>2557474</v>
      </c>
    </row>
    <row r="35" spans="1:17" ht="12.75">
      <c r="A35" s="296"/>
      <c r="B35" s="37" t="s">
        <v>483</v>
      </c>
      <c r="C35" s="45" t="s">
        <v>341</v>
      </c>
      <c r="D35" s="37"/>
      <c r="E35" s="37">
        <v>3409965</v>
      </c>
      <c r="F35" s="37">
        <v>852491</v>
      </c>
      <c r="G35" s="37">
        <v>2557474</v>
      </c>
      <c r="H35" s="37">
        <v>3409965</v>
      </c>
      <c r="I35" s="37">
        <v>852491</v>
      </c>
      <c r="J35" s="37">
        <v>0</v>
      </c>
      <c r="K35" s="37">
        <v>0</v>
      </c>
      <c r="L35" s="37">
        <v>852491</v>
      </c>
      <c r="M35" s="37">
        <v>2557474</v>
      </c>
      <c r="N35" s="37">
        <v>0</v>
      </c>
      <c r="O35" s="37">
        <v>0</v>
      </c>
      <c r="P35" s="37">
        <v>0</v>
      </c>
      <c r="Q35" s="37">
        <v>2557474</v>
      </c>
    </row>
    <row r="36" spans="1:17" ht="12.75">
      <c r="A36" s="296"/>
      <c r="B36" s="37"/>
      <c r="C36" s="45" t="s">
        <v>341</v>
      </c>
      <c r="D36" s="37" t="s">
        <v>470</v>
      </c>
      <c r="E36" s="37">
        <v>2557474</v>
      </c>
      <c r="F36" s="37">
        <v>0</v>
      </c>
      <c r="G36" s="37">
        <v>2557474</v>
      </c>
      <c r="H36" s="37">
        <v>2557474</v>
      </c>
      <c r="I36" s="37">
        <v>0</v>
      </c>
      <c r="J36" s="37">
        <v>0</v>
      </c>
      <c r="K36" s="37">
        <v>0</v>
      </c>
      <c r="L36" s="37">
        <v>0</v>
      </c>
      <c r="M36" s="37">
        <v>2557474</v>
      </c>
      <c r="N36" s="37">
        <v>0</v>
      </c>
      <c r="O36" s="37">
        <v>0</v>
      </c>
      <c r="P36" s="37">
        <v>0</v>
      </c>
      <c r="Q36" s="37">
        <v>2557474</v>
      </c>
    </row>
    <row r="37" spans="1:17" ht="12.75">
      <c r="A37" s="296"/>
      <c r="B37" s="37"/>
      <c r="C37" s="45" t="s">
        <v>341</v>
      </c>
      <c r="D37" s="37" t="s">
        <v>471</v>
      </c>
      <c r="E37" s="37">
        <v>852491</v>
      </c>
      <c r="F37" s="37">
        <v>852491</v>
      </c>
      <c r="G37" s="37">
        <v>0</v>
      </c>
      <c r="H37" s="37">
        <v>852491</v>
      </c>
      <c r="I37" s="37">
        <v>852491</v>
      </c>
      <c r="J37" s="37">
        <v>0</v>
      </c>
      <c r="K37" s="37">
        <v>0</v>
      </c>
      <c r="L37" s="37">
        <v>852491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ht="12.75">
      <c r="A38" s="296" t="s">
        <v>512</v>
      </c>
      <c r="B38" s="37" t="s">
        <v>553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ht="12.75">
      <c r="A39" s="296"/>
      <c r="B39" s="37" t="s">
        <v>311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ht="12.75">
      <c r="A40" s="296"/>
      <c r="B40" s="37" t="s">
        <v>313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</row>
    <row r="41" spans="1:17" ht="75" customHeight="1">
      <c r="A41" s="296"/>
      <c r="B41" s="38" t="s">
        <v>514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</row>
    <row r="42" spans="1:17" ht="12.75">
      <c r="A42" s="296"/>
      <c r="B42" s="37" t="s">
        <v>382</v>
      </c>
      <c r="C42" s="45" t="s">
        <v>341</v>
      </c>
      <c r="D42" s="77" t="s">
        <v>515</v>
      </c>
      <c r="E42" s="37">
        <v>500000</v>
      </c>
      <c r="F42" s="37">
        <v>75000</v>
      </c>
      <c r="G42" s="37">
        <v>425000</v>
      </c>
      <c r="H42" s="37">
        <v>500000</v>
      </c>
      <c r="I42" s="37">
        <v>75000</v>
      </c>
      <c r="J42" s="37">
        <v>0</v>
      </c>
      <c r="K42" s="37">
        <v>0</v>
      </c>
      <c r="L42" s="37">
        <v>75000</v>
      </c>
      <c r="M42" s="37">
        <v>425000</v>
      </c>
      <c r="N42" s="37">
        <v>0</v>
      </c>
      <c r="O42" s="37">
        <v>0</v>
      </c>
      <c r="P42" s="37">
        <v>0</v>
      </c>
      <c r="Q42" s="37">
        <v>425000</v>
      </c>
    </row>
    <row r="43" spans="1:17" ht="12.75">
      <c r="A43" s="296"/>
      <c r="B43" s="37" t="s">
        <v>483</v>
      </c>
      <c r="C43" s="45" t="s">
        <v>341</v>
      </c>
      <c r="D43" s="44"/>
      <c r="E43" s="37">
        <v>500000</v>
      </c>
      <c r="F43" s="37">
        <v>75000</v>
      </c>
      <c r="G43" s="37">
        <v>425000</v>
      </c>
      <c r="H43" s="37">
        <v>500000</v>
      </c>
      <c r="I43" s="37">
        <v>75000</v>
      </c>
      <c r="J43" s="37">
        <v>0</v>
      </c>
      <c r="K43" s="37">
        <v>0</v>
      </c>
      <c r="L43" s="37">
        <v>75000</v>
      </c>
      <c r="M43" s="37">
        <v>425000</v>
      </c>
      <c r="N43" s="37">
        <v>0</v>
      </c>
      <c r="O43" s="37">
        <v>0</v>
      </c>
      <c r="P43" s="37">
        <v>0</v>
      </c>
      <c r="Q43" s="37">
        <v>425000</v>
      </c>
    </row>
    <row r="44" spans="1:17" ht="12.75">
      <c r="A44" s="296"/>
      <c r="B44" s="37"/>
      <c r="C44" s="45" t="s">
        <v>341</v>
      </c>
      <c r="D44" s="77" t="s">
        <v>470</v>
      </c>
      <c r="E44" s="37">
        <v>425000</v>
      </c>
      <c r="F44" s="37">
        <v>0</v>
      </c>
      <c r="G44" s="37">
        <v>425000</v>
      </c>
      <c r="H44" s="37">
        <v>425000</v>
      </c>
      <c r="I44" s="37">
        <v>0</v>
      </c>
      <c r="J44" s="37">
        <v>0</v>
      </c>
      <c r="K44" s="37">
        <v>0</v>
      </c>
      <c r="L44" s="37">
        <v>0</v>
      </c>
      <c r="M44" s="37">
        <v>425000</v>
      </c>
      <c r="N44" s="37">
        <v>0</v>
      </c>
      <c r="O44" s="37">
        <v>0</v>
      </c>
      <c r="P44" s="37">
        <v>0</v>
      </c>
      <c r="Q44" s="37">
        <v>425000</v>
      </c>
    </row>
    <row r="45" spans="1:17" ht="12.75">
      <c r="A45" s="296"/>
      <c r="B45" s="37"/>
      <c r="C45" s="45" t="s">
        <v>341</v>
      </c>
      <c r="D45" s="77" t="s">
        <v>471</v>
      </c>
      <c r="E45" s="37">
        <v>75000</v>
      </c>
      <c r="F45" s="37">
        <v>75000</v>
      </c>
      <c r="G45" s="37">
        <v>0</v>
      </c>
      <c r="H45" s="37">
        <v>75000</v>
      </c>
      <c r="I45" s="37">
        <v>75000</v>
      </c>
      <c r="J45" s="37">
        <v>0</v>
      </c>
      <c r="K45" s="37">
        <v>0</v>
      </c>
      <c r="L45" s="37">
        <v>75000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</row>
    <row r="46" spans="1:17" ht="12.75">
      <c r="A46" s="296" t="s">
        <v>513</v>
      </c>
      <c r="B46" s="37" t="s">
        <v>383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</row>
    <row r="47" spans="1:17" ht="12.75">
      <c r="A47" s="296"/>
      <c r="B47" s="37" t="s">
        <v>309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</row>
    <row r="48" spans="1:17" ht="12.75">
      <c r="A48" s="296"/>
      <c r="B48" s="37" t="s">
        <v>306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</row>
    <row r="49" spans="1:17" ht="29.25" customHeight="1">
      <c r="A49" s="296"/>
      <c r="B49" s="38" t="s">
        <v>492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</row>
    <row r="50" spans="1:17" ht="12.75">
      <c r="A50" s="296"/>
      <c r="B50" s="37" t="s">
        <v>382</v>
      </c>
      <c r="C50" s="45" t="s">
        <v>341</v>
      </c>
      <c r="D50" s="77" t="s">
        <v>491</v>
      </c>
      <c r="E50" s="37">
        <v>660000</v>
      </c>
      <c r="F50" s="37">
        <v>160000</v>
      </c>
      <c r="G50" s="37">
        <v>500000</v>
      </c>
      <c r="H50" s="37">
        <v>660000</v>
      </c>
      <c r="I50" s="37">
        <v>160000</v>
      </c>
      <c r="J50" s="37">
        <v>0</v>
      </c>
      <c r="K50" s="37">
        <v>0</v>
      </c>
      <c r="L50" s="37">
        <v>160000</v>
      </c>
      <c r="M50" s="37">
        <v>500000</v>
      </c>
      <c r="N50" s="37">
        <v>0</v>
      </c>
      <c r="O50" s="37">
        <v>0</v>
      </c>
      <c r="P50" s="37">
        <v>0</v>
      </c>
      <c r="Q50" s="37">
        <v>500000</v>
      </c>
    </row>
    <row r="51" spans="1:17" ht="12.75">
      <c r="A51" s="296"/>
      <c r="B51" s="37" t="s">
        <v>483</v>
      </c>
      <c r="C51" s="45" t="s">
        <v>341</v>
      </c>
      <c r="D51" s="44"/>
      <c r="E51" s="37">
        <v>660000</v>
      </c>
      <c r="F51" s="37">
        <v>160000</v>
      </c>
      <c r="G51" s="37">
        <v>500000</v>
      </c>
      <c r="H51" s="37">
        <v>660000</v>
      </c>
      <c r="I51" s="37">
        <v>160000</v>
      </c>
      <c r="J51" s="37">
        <v>0</v>
      </c>
      <c r="K51" s="37">
        <v>0</v>
      </c>
      <c r="L51" s="37">
        <v>160000</v>
      </c>
      <c r="M51" s="37">
        <v>500000</v>
      </c>
      <c r="N51" s="37">
        <v>0</v>
      </c>
      <c r="O51" s="37">
        <v>0</v>
      </c>
      <c r="P51" s="37">
        <v>0</v>
      </c>
      <c r="Q51" s="37">
        <v>500000</v>
      </c>
    </row>
    <row r="52" spans="1:17" ht="12.75">
      <c r="A52" s="296"/>
      <c r="B52" s="37"/>
      <c r="C52" s="45" t="s">
        <v>341</v>
      </c>
      <c r="D52" s="77" t="s">
        <v>470</v>
      </c>
      <c r="E52" s="37">
        <v>500000</v>
      </c>
      <c r="F52" s="37">
        <v>0</v>
      </c>
      <c r="G52" s="37">
        <v>500000</v>
      </c>
      <c r="H52" s="37">
        <v>500000</v>
      </c>
      <c r="I52" s="37">
        <v>0</v>
      </c>
      <c r="J52" s="37">
        <v>0</v>
      </c>
      <c r="K52" s="37">
        <v>0</v>
      </c>
      <c r="L52" s="37">
        <v>0</v>
      </c>
      <c r="M52" s="37">
        <v>500000</v>
      </c>
      <c r="N52" s="37">
        <v>0</v>
      </c>
      <c r="O52" s="37">
        <v>0</v>
      </c>
      <c r="P52" s="37">
        <v>0</v>
      </c>
      <c r="Q52" s="37">
        <v>500000</v>
      </c>
    </row>
    <row r="53" spans="1:17" ht="12.75">
      <c r="A53" s="296"/>
      <c r="B53" s="37"/>
      <c r="C53" s="45" t="s">
        <v>341</v>
      </c>
      <c r="D53" s="77" t="s">
        <v>471</v>
      </c>
      <c r="E53" s="37">
        <v>160000</v>
      </c>
      <c r="F53" s="37">
        <v>160000</v>
      </c>
      <c r="G53" s="37">
        <v>0</v>
      </c>
      <c r="H53" s="37">
        <v>160000</v>
      </c>
      <c r="I53" s="37">
        <v>160000</v>
      </c>
      <c r="J53" s="37">
        <v>0</v>
      </c>
      <c r="K53" s="37">
        <v>0</v>
      </c>
      <c r="L53" s="37">
        <v>160000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</row>
    <row r="54" spans="1:17" ht="12.75">
      <c r="A54" s="158">
        <v>2</v>
      </c>
      <c r="B54" s="98" t="s">
        <v>527</v>
      </c>
      <c r="C54" s="299" t="s">
        <v>341</v>
      </c>
      <c r="D54" s="299"/>
      <c r="E54" s="98">
        <f aca="true" t="shared" si="0" ref="E54:Q54">SUM(E59+E69)</f>
        <v>226716</v>
      </c>
      <c r="F54" s="98">
        <f t="shared" si="0"/>
        <v>7906</v>
      </c>
      <c r="G54" s="98">
        <f t="shared" si="0"/>
        <v>218810</v>
      </c>
      <c r="H54" s="98">
        <f t="shared" si="0"/>
        <v>226716</v>
      </c>
      <c r="I54" s="98">
        <f t="shared" si="0"/>
        <v>7906</v>
      </c>
      <c r="J54" s="98">
        <f t="shared" si="0"/>
        <v>0</v>
      </c>
      <c r="K54" s="98">
        <f t="shared" si="0"/>
        <v>0</v>
      </c>
      <c r="L54" s="98">
        <f t="shared" si="0"/>
        <v>7906</v>
      </c>
      <c r="M54" s="98">
        <f t="shared" si="0"/>
        <v>218810</v>
      </c>
      <c r="N54" s="98">
        <f t="shared" si="0"/>
        <v>0</v>
      </c>
      <c r="O54" s="98">
        <f t="shared" si="0"/>
        <v>0</v>
      </c>
      <c r="P54" s="98">
        <f t="shared" si="0"/>
        <v>0</v>
      </c>
      <c r="Q54" s="98">
        <f t="shared" si="0"/>
        <v>218810</v>
      </c>
    </row>
    <row r="55" spans="1:17" ht="35.25" customHeight="1">
      <c r="A55" s="298" t="s">
        <v>455</v>
      </c>
      <c r="B55" s="172" t="s">
        <v>433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</row>
    <row r="56" spans="1:17" ht="12.75">
      <c r="A56" s="298"/>
      <c r="B56" s="37" t="s">
        <v>367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</row>
    <row r="57" spans="1:17" ht="12.75">
      <c r="A57" s="298"/>
      <c r="B57" s="99" t="s">
        <v>528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</row>
    <row r="58" spans="1:17" ht="12.75">
      <c r="A58" s="298"/>
      <c r="B58" s="99" t="s">
        <v>529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</row>
    <row r="59" spans="1:17" ht="12.75">
      <c r="A59" s="298"/>
      <c r="B59" s="99" t="s">
        <v>382</v>
      </c>
      <c r="C59" s="45" t="s">
        <v>341</v>
      </c>
      <c r="D59" s="99" t="s">
        <v>493</v>
      </c>
      <c r="E59" s="99">
        <v>28121</v>
      </c>
      <c r="F59" s="99">
        <v>7906</v>
      </c>
      <c r="G59" s="99">
        <v>20215</v>
      </c>
      <c r="H59" s="99">
        <v>28121</v>
      </c>
      <c r="I59" s="99">
        <v>7906</v>
      </c>
      <c r="J59" s="99">
        <v>0</v>
      </c>
      <c r="K59" s="99">
        <v>0</v>
      </c>
      <c r="L59" s="99">
        <v>7906</v>
      </c>
      <c r="M59" s="99">
        <v>20215</v>
      </c>
      <c r="N59" s="99">
        <v>0</v>
      </c>
      <c r="O59" s="99">
        <v>0</v>
      </c>
      <c r="P59" s="99">
        <v>0</v>
      </c>
      <c r="Q59" s="99">
        <v>20215</v>
      </c>
    </row>
    <row r="60" spans="1:17" ht="12.75">
      <c r="A60" s="298"/>
      <c r="B60" s="99" t="s">
        <v>483</v>
      </c>
      <c r="C60" s="45" t="s">
        <v>341</v>
      </c>
      <c r="D60" s="99"/>
      <c r="E60" s="99">
        <v>28121</v>
      </c>
      <c r="F60" s="99">
        <v>7906</v>
      </c>
      <c r="G60" s="99">
        <f>SUM(G61:G64)</f>
        <v>20215</v>
      </c>
      <c r="H60" s="99">
        <v>28121</v>
      </c>
      <c r="I60" s="99">
        <v>7906</v>
      </c>
      <c r="J60" s="99">
        <v>0</v>
      </c>
      <c r="K60" s="99">
        <v>0</v>
      </c>
      <c r="L60" s="99">
        <v>7906</v>
      </c>
      <c r="M60" s="99">
        <f>SUM(M61:M64)</f>
        <v>20215</v>
      </c>
      <c r="N60" s="99">
        <v>0</v>
      </c>
      <c r="O60" s="99">
        <v>0</v>
      </c>
      <c r="P60" s="99">
        <v>0</v>
      </c>
      <c r="Q60" s="99">
        <f>SUM(Q61:Q64)</f>
        <v>20215</v>
      </c>
    </row>
    <row r="61" spans="1:17" ht="12.75">
      <c r="A61" s="298"/>
      <c r="B61" s="99"/>
      <c r="C61" s="45" t="s">
        <v>341</v>
      </c>
      <c r="D61" s="77" t="s">
        <v>428</v>
      </c>
      <c r="E61" s="99">
        <v>5828</v>
      </c>
      <c r="F61" s="99">
        <v>5000</v>
      </c>
      <c r="G61" s="99">
        <v>828</v>
      </c>
      <c r="H61" s="165">
        <v>5828</v>
      </c>
      <c r="I61" s="165">
        <v>5000</v>
      </c>
      <c r="J61" s="165">
        <v>0</v>
      </c>
      <c r="K61" s="165">
        <v>0</v>
      </c>
      <c r="L61" s="165">
        <v>5000</v>
      </c>
      <c r="M61" s="99">
        <v>828</v>
      </c>
      <c r="N61" s="165">
        <v>0</v>
      </c>
      <c r="O61" s="165">
        <v>0</v>
      </c>
      <c r="P61" s="165">
        <v>0</v>
      </c>
      <c r="Q61" s="99">
        <v>828</v>
      </c>
    </row>
    <row r="62" spans="1:17" ht="12.75">
      <c r="A62" s="298"/>
      <c r="B62" s="99"/>
      <c r="C62" s="45" t="s">
        <v>341</v>
      </c>
      <c r="D62" s="77" t="s">
        <v>429</v>
      </c>
      <c r="E62" s="99">
        <v>700</v>
      </c>
      <c r="F62" s="99">
        <v>0</v>
      </c>
      <c r="G62" s="99">
        <v>700</v>
      </c>
      <c r="H62" s="165">
        <v>700</v>
      </c>
      <c r="I62" s="165">
        <v>0</v>
      </c>
      <c r="J62" s="165">
        <v>0</v>
      </c>
      <c r="K62" s="165">
        <v>0</v>
      </c>
      <c r="L62" s="165">
        <v>0</v>
      </c>
      <c r="M62" s="99">
        <v>700</v>
      </c>
      <c r="N62" s="165">
        <v>0</v>
      </c>
      <c r="O62" s="165">
        <v>0</v>
      </c>
      <c r="P62" s="165">
        <v>0</v>
      </c>
      <c r="Q62" s="99">
        <v>700</v>
      </c>
    </row>
    <row r="63" spans="1:17" ht="12.75">
      <c r="A63" s="298"/>
      <c r="B63" s="99"/>
      <c r="C63" s="45" t="s">
        <v>341</v>
      </c>
      <c r="D63" s="77" t="s">
        <v>430</v>
      </c>
      <c r="E63" s="99">
        <v>1000</v>
      </c>
      <c r="F63" s="99">
        <v>0</v>
      </c>
      <c r="G63" s="99">
        <v>1000</v>
      </c>
      <c r="H63" s="165">
        <v>1000</v>
      </c>
      <c r="I63" s="165">
        <v>0</v>
      </c>
      <c r="J63" s="165">
        <v>0</v>
      </c>
      <c r="K63" s="165">
        <v>0</v>
      </c>
      <c r="L63" s="165">
        <v>0</v>
      </c>
      <c r="M63" s="99">
        <v>1000</v>
      </c>
      <c r="N63" s="165">
        <v>0</v>
      </c>
      <c r="O63" s="165">
        <v>0</v>
      </c>
      <c r="P63" s="165">
        <v>0</v>
      </c>
      <c r="Q63" s="99">
        <v>1000</v>
      </c>
    </row>
    <row r="64" spans="1:17" ht="12.75">
      <c r="A64" s="298"/>
      <c r="B64" s="99"/>
      <c r="C64" s="45" t="s">
        <v>341</v>
      </c>
      <c r="D64" s="77" t="s">
        <v>431</v>
      </c>
      <c r="E64" s="99">
        <v>20593</v>
      </c>
      <c r="F64" s="99">
        <v>2906</v>
      </c>
      <c r="G64" s="99">
        <v>17687</v>
      </c>
      <c r="H64" s="165">
        <v>20593</v>
      </c>
      <c r="I64" s="165">
        <v>2906</v>
      </c>
      <c r="J64" s="165">
        <v>0</v>
      </c>
      <c r="K64" s="165">
        <v>0</v>
      </c>
      <c r="L64" s="165">
        <v>2906</v>
      </c>
      <c r="M64" s="99">
        <v>17687</v>
      </c>
      <c r="N64" s="165">
        <v>0</v>
      </c>
      <c r="O64" s="165">
        <v>0</v>
      </c>
      <c r="P64" s="165">
        <v>0</v>
      </c>
      <c r="Q64" s="99">
        <v>17687</v>
      </c>
    </row>
    <row r="65" spans="1:17" ht="24">
      <c r="A65" s="298" t="s">
        <v>459</v>
      </c>
      <c r="B65" s="172" t="s">
        <v>432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</row>
    <row r="66" spans="1:17" ht="12.75">
      <c r="A66" s="298"/>
      <c r="B66" s="37" t="s">
        <v>367</v>
      </c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</row>
    <row r="67" spans="1:17" ht="12.75">
      <c r="A67" s="298"/>
      <c r="B67" s="99" t="s">
        <v>528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</row>
    <row r="68" spans="1:17" ht="12.75">
      <c r="A68" s="298"/>
      <c r="B68" s="99" t="s">
        <v>529</v>
      </c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</row>
    <row r="69" spans="1:17" ht="12.75">
      <c r="A69" s="298"/>
      <c r="B69" s="99" t="s">
        <v>382</v>
      </c>
      <c r="C69" s="45" t="s">
        <v>341</v>
      </c>
      <c r="D69" s="99" t="s">
        <v>425</v>
      </c>
      <c r="E69" s="99">
        <v>198595</v>
      </c>
      <c r="F69" s="99">
        <v>0</v>
      </c>
      <c r="G69" s="99">
        <v>198595</v>
      </c>
      <c r="H69" s="99">
        <v>198595</v>
      </c>
      <c r="I69" s="99">
        <v>0</v>
      </c>
      <c r="J69" s="99">
        <v>0</v>
      </c>
      <c r="K69" s="99">
        <v>0</v>
      </c>
      <c r="L69" s="99">
        <v>0</v>
      </c>
      <c r="M69" s="99">
        <v>198595</v>
      </c>
      <c r="N69" s="99">
        <v>0</v>
      </c>
      <c r="O69" s="99">
        <v>0</v>
      </c>
      <c r="P69" s="99">
        <v>0</v>
      </c>
      <c r="Q69" s="99">
        <v>198595</v>
      </c>
    </row>
    <row r="70" spans="1:17" ht="12.75">
      <c r="A70" s="298"/>
      <c r="B70" s="99" t="s">
        <v>483</v>
      </c>
      <c r="C70" s="45" t="s">
        <v>341</v>
      </c>
      <c r="D70" s="165"/>
      <c r="E70" s="99">
        <v>198595</v>
      </c>
      <c r="F70" s="99">
        <v>0</v>
      </c>
      <c r="G70" s="99">
        <v>198595</v>
      </c>
      <c r="H70" s="99">
        <v>198595</v>
      </c>
      <c r="I70" s="99">
        <v>0</v>
      </c>
      <c r="J70" s="99">
        <v>0</v>
      </c>
      <c r="K70" s="99">
        <v>0</v>
      </c>
      <c r="L70" s="99">
        <v>0</v>
      </c>
      <c r="M70" s="99">
        <v>198595</v>
      </c>
      <c r="N70" s="99">
        <v>0</v>
      </c>
      <c r="O70" s="99">
        <v>0</v>
      </c>
      <c r="P70" s="99">
        <v>0</v>
      </c>
      <c r="Q70" s="99">
        <v>198595</v>
      </c>
    </row>
    <row r="71" spans="1:17" ht="12.75">
      <c r="A71" s="298"/>
      <c r="B71" s="99"/>
      <c r="C71" s="45" t="s">
        <v>341</v>
      </c>
      <c r="D71" s="77" t="s">
        <v>426</v>
      </c>
      <c r="E71" s="99">
        <v>132095</v>
      </c>
      <c r="F71" s="99">
        <v>0</v>
      </c>
      <c r="G71" s="99">
        <v>132095</v>
      </c>
      <c r="H71" s="99">
        <v>132095</v>
      </c>
      <c r="I71" s="99">
        <v>0</v>
      </c>
      <c r="J71" s="99">
        <v>0</v>
      </c>
      <c r="K71" s="99">
        <v>0</v>
      </c>
      <c r="L71" s="99">
        <v>0</v>
      </c>
      <c r="M71" s="99">
        <v>132095</v>
      </c>
      <c r="N71" s="99">
        <v>0</v>
      </c>
      <c r="O71" s="99">
        <v>0</v>
      </c>
      <c r="P71" s="99">
        <v>0</v>
      </c>
      <c r="Q71" s="99">
        <v>132095</v>
      </c>
    </row>
    <row r="72" spans="1:17" ht="12.75">
      <c r="A72" s="298"/>
      <c r="B72" s="99"/>
      <c r="C72" s="45" t="s">
        <v>341</v>
      </c>
      <c r="D72" s="77" t="s">
        <v>427</v>
      </c>
      <c r="E72" s="99">
        <v>66500</v>
      </c>
      <c r="F72" s="99">
        <v>0</v>
      </c>
      <c r="G72" s="99">
        <v>66500</v>
      </c>
      <c r="H72" s="99">
        <v>66500</v>
      </c>
      <c r="I72" s="99">
        <v>0</v>
      </c>
      <c r="J72" s="99">
        <v>0</v>
      </c>
      <c r="K72" s="99">
        <v>0</v>
      </c>
      <c r="L72" s="99">
        <v>0</v>
      </c>
      <c r="M72" s="99">
        <v>66500</v>
      </c>
      <c r="N72" s="99">
        <v>0</v>
      </c>
      <c r="O72" s="99">
        <v>0</v>
      </c>
      <c r="P72" s="99">
        <v>0</v>
      </c>
      <c r="Q72" s="99">
        <v>66500</v>
      </c>
    </row>
    <row r="73" spans="1:17" ht="12.75">
      <c r="A73" s="299" t="s">
        <v>478</v>
      </c>
      <c r="B73" s="299"/>
      <c r="C73" s="299" t="s">
        <v>341</v>
      </c>
      <c r="D73" s="299"/>
      <c r="E73" s="98">
        <f aca="true" t="shared" si="1" ref="E73:Q73">SUM(E13+E54)</f>
        <v>5847681</v>
      </c>
      <c r="F73" s="98">
        <f t="shared" si="1"/>
        <v>1458897</v>
      </c>
      <c r="G73" s="98">
        <f t="shared" si="1"/>
        <v>4388784</v>
      </c>
      <c r="H73" s="98">
        <f t="shared" si="1"/>
        <v>5847681</v>
      </c>
      <c r="I73" s="98">
        <f t="shared" si="1"/>
        <v>1458897</v>
      </c>
      <c r="J73" s="98">
        <f t="shared" si="1"/>
        <v>0</v>
      </c>
      <c r="K73" s="98">
        <f t="shared" si="1"/>
        <v>0</v>
      </c>
      <c r="L73" s="98">
        <f t="shared" si="1"/>
        <v>1458897</v>
      </c>
      <c r="M73" s="98">
        <f t="shared" si="1"/>
        <v>4388784</v>
      </c>
      <c r="N73" s="98">
        <f t="shared" si="1"/>
        <v>0</v>
      </c>
      <c r="O73" s="98">
        <f t="shared" si="1"/>
        <v>0</v>
      </c>
      <c r="P73" s="98">
        <f t="shared" si="1"/>
        <v>0</v>
      </c>
      <c r="Q73" s="98">
        <f t="shared" si="1"/>
        <v>4388784</v>
      </c>
    </row>
    <row r="74" spans="1:17" ht="12.75">
      <c r="A74" s="163"/>
      <c r="B74" s="164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</row>
    <row r="75" spans="1:17" ht="12.75">
      <c r="A75" s="166" t="s">
        <v>479</v>
      </c>
      <c r="B75" s="166"/>
      <c r="C75" s="166"/>
      <c r="D75" s="166"/>
      <c r="E75" s="166"/>
      <c r="F75" s="166"/>
      <c r="G75" s="166"/>
      <c r="H75" s="166"/>
      <c r="I75" s="166"/>
      <c r="J75" s="166"/>
      <c r="K75" s="96"/>
      <c r="L75" s="96"/>
      <c r="M75" s="263"/>
      <c r="N75" s="263"/>
      <c r="O75" s="263"/>
      <c r="Q75" s="96"/>
    </row>
    <row r="76" spans="1:17" ht="12.75">
      <c r="A76" s="97" t="s">
        <v>480</v>
      </c>
      <c r="B76" s="97"/>
      <c r="C76" s="97"/>
      <c r="D76" s="97"/>
      <c r="E76" s="97"/>
      <c r="F76" s="97"/>
      <c r="G76" s="97"/>
      <c r="H76" s="97"/>
      <c r="I76" s="97"/>
      <c r="J76" s="97"/>
      <c r="K76" s="96"/>
      <c r="L76" s="96"/>
      <c r="M76" s="302"/>
      <c r="N76" s="302"/>
      <c r="O76" s="302"/>
      <c r="P76" s="302"/>
      <c r="Q76" s="96"/>
    </row>
    <row r="77" spans="1:17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6"/>
      <c r="L77" s="263" t="s">
        <v>587</v>
      </c>
      <c r="M77" s="263"/>
      <c r="N77" s="263"/>
      <c r="O77" s="263"/>
      <c r="Q77" s="96"/>
    </row>
    <row r="78" spans="12:15" ht="12.75">
      <c r="L78" s="263" t="s">
        <v>384</v>
      </c>
      <c r="M78" s="263"/>
      <c r="N78" s="263"/>
      <c r="O78" s="263"/>
    </row>
    <row r="80" spans="12:15" ht="12.75">
      <c r="L80" s="263" t="s">
        <v>588</v>
      </c>
      <c r="M80" s="263"/>
      <c r="N80" s="263"/>
      <c r="O80" s="263"/>
    </row>
    <row r="86" spans="2:17" ht="12.75">
      <c r="B86" s="164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</row>
    <row r="87" spans="1:17" ht="12.75">
      <c r="A87" s="164"/>
      <c r="B87" s="164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</row>
    <row r="88" spans="1:17" ht="12.75">
      <c r="A88" s="164"/>
      <c r="B88" s="164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</row>
    <row r="89" spans="1:17" ht="12.75">
      <c r="A89" s="164"/>
      <c r="B89" s="164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</row>
    <row r="90" spans="1:17" ht="12.75">
      <c r="A90" s="164"/>
      <c r="B90" s="164"/>
      <c r="C90" s="168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ht="12.75">
      <c r="B91" s="164"/>
      <c r="C91" s="168"/>
      <c r="D91" s="169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ht="12.75">
      <c r="B92" s="164"/>
      <c r="C92" s="168"/>
      <c r="D92" s="170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ht="12.75">
      <c r="B93" s="164"/>
      <c r="C93" s="168"/>
      <c r="D93" s="170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ht="12.75"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</row>
    <row r="95" spans="2:17" ht="12.75"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</row>
    <row r="96" spans="2:17" ht="12.75"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</row>
    <row r="97" spans="2:17" ht="12.75">
      <c r="B97" s="164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</row>
    <row r="98" spans="2:17" ht="12.75">
      <c r="B98" s="164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</row>
    <row r="99" spans="2:17" ht="12.75">
      <c r="B99" s="164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</row>
    <row r="100" spans="2:17" ht="12.75">
      <c r="B100" s="164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</row>
    <row r="101" spans="2:17" ht="12.75">
      <c r="B101" s="164"/>
      <c r="C101" s="168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ht="12.75">
      <c r="B102" s="164"/>
      <c r="C102" s="168"/>
      <c r="D102" s="170"/>
      <c r="E102" s="164"/>
      <c r="F102" s="164"/>
      <c r="G102" s="164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</row>
    <row r="103" spans="2:17" ht="12.75">
      <c r="B103" s="164"/>
      <c r="C103" s="168"/>
      <c r="D103" s="170"/>
      <c r="E103" s="164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2:17" ht="12.75">
      <c r="B104" s="164"/>
      <c r="C104" s="168"/>
      <c r="D104" s="170"/>
      <c r="E104" s="164"/>
      <c r="F104" s="164"/>
      <c r="G104" s="164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2:17" ht="12.75">
      <c r="B105" s="164"/>
      <c r="C105" s="168"/>
      <c r="D105" s="170"/>
      <c r="E105" s="164"/>
      <c r="F105" s="164"/>
      <c r="G105" s="164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</row>
  </sheetData>
  <mergeCells count="48">
    <mergeCell ref="C86:Q89"/>
    <mergeCell ref="C97:Q100"/>
    <mergeCell ref="A55:A64"/>
    <mergeCell ref="A65:A72"/>
    <mergeCell ref="M75:O75"/>
    <mergeCell ref="M76:P76"/>
    <mergeCell ref="L78:O78"/>
    <mergeCell ref="L77:O77"/>
    <mergeCell ref="C74:Q74"/>
    <mergeCell ref="C65:Q68"/>
    <mergeCell ref="A38:A45"/>
    <mergeCell ref="C38:Q41"/>
    <mergeCell ref="A46:A53"/>
    <mergeCell ref="C46:Q49"/>
    <mergeCell ref="C54:D54"/>
    <mergeCell ref="C55:Q58"/>
    <mergeCell ref="A73:B73"/>
    <mergeCell ref="C73:D73"/>
    <mergeCell ref="A14:A21"/>
    <mergeCell ref="A22:A29"/>
    <mergeCell ref="C22:Q25"/>
    <mergeCell ref="C30:Q33"/>
    <mergeCell ref="A30:A37"/>
    <mergeCell ref="A6:A11"/>
    <mergeCell ref="B6:B11"/>
    <mergeCell ref="C6:C11"/>
    <mergeCell ref="D6:D11"/>
    <mergeCell ref="F7:F11"/>
    <mergeCell ref="H6:Q6"/>
    <mergeCell ref="H7:Q7"/>
    <mergeCell ref="I8:Q8"/>
    <mergeCell ref="I9:L9"/>
    <mergeCell ref="G7:G11"/>
    <mergeCell ref="F6:G6"/>
    <mergeCell ref="M1:Q1"/>
    <mergeCell ref="M2:Q2"/>
    <mergeCell ref="M3:Q3"/>
    <mergeCell ref="M4:Q4"/>
    <mergeCell ref="L80:O80"/>
    <mergeCell ref="A5:Q5"/>
    <mergeCell ref="M9:Q9"/>
    <mergeCell ref="J10:L10"/>
    <mergeCell ref="C14:Q17"/>
    <mergeCell ref="H8:H11"/>
    <mergeCell ref="I10:I11"/>
    <mergeCell ref="N10:Q10"/>
    <mergeCell ref="M10:M11"/>
    <mergeCell ref="E6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2">
      <selection activeCell="C28" sqref="C28"/>
    </sheetView>
  </sheetViews>
  <sheetFormatPr defaultColWidth="9.00390625" defaultRowHeight="12.75"/>
  <cols>
    <col min="1" max="1" width="11.75390625" style="0" customWidth="1"/>
    <col min="2" max="2" width="40.25390625" style="0" customWidth="1"/>
    <col min="3" max="3" width="16.375" style="0" customWidth="1"/>
    <col min="4" max="4" width="15.75390625" style="0" customWidth="1"/>
  </cols>
  <sheetData>
    <row r="1" spans="3:4" ht="12.75">
      <c r="C1" s="263" t="s">
        <v>436</v>
      </c>
      <c r="D1" s="263"/>
    </row>
    <row r="2" spans="3:4" ht="12.75">
      <c r="C2" s="263" t="s">
        <v>590</v>
      </c>
      <c r="D2" s="263"/>
    </row>
    <row r="3" spans="3:4" ht="12.75">
      <c r="C3" s="263" t="s">
        <v>384</v>
      </c>
      <c r="D3" s="263"/>
    </row>
    <row r="4" spans="3:4" ht="12.75">
      <c r="C4" s="263" t="s">
        <v>585</v>
      </c>
      <c r="D4" s="263"/>
    </row>
    <row r="5" spans="1:4" ht="18">
      <c r="A5" s="303" t="s">
        <v>484</v>
      </c>
      <c r="B5" s="303"/>
      <c r="C5" s="303"/>
      <c r="D5" s="303"/>
    </row>
    <row r="7" ht="13.5" thickBot="1">
      <c r="D7" t="s">
        <v>196</v>
      </c>
    </row>
    <row r="8" spans="1:4" ht="25.5">
      <c r="A8" s="23" t="s">
        <v>325</v>
      </c>
      <c r="B8" s="24" t="s">
        <v>393</v>
      </c>
      <c r="C8" s="73" t="s">
        <v>394</v>
      </c>
      <c r="D8" s="25" t="s">
        <v>485</v>
      </c>
    </row>
    <row r="9" spans="1:4" s="36" customFormat="1" ht="11.25">
      <c r="A9" s="35">
        <v>1</v>
      </c>
      <c r="B9" s="31">
        <v>2</v>
      </c>
      <c r="C9" s="31">
        <v>3</v>
      </c>
      <c r="D9" s="32">
        <v>4</v>
      </c>
    </row>
    <row r="10" spans="1:4" ht="12.75">
      <c r="A10" s="26" t="s">
        <v>337</v>
      </c>
      <c r="B10" s="4" t="s">
        <v>395</v>
      </c>
      <c r="C10" s="72"/>
      <c r="D10" s="66">
        <v>25468140</v>
      </c>
    </row>
    <row r="11" spans="1:4" ht="12.75">
      <c r="A11" s="26" t="s">
        <v>338</v>
      </c>
      <c r="B11" s="4" t="s">
        <v>361</v>
      </c>
      <c r="C11" s="72"/>
      <c r="D11" s="66">
        <v>28034524</v>
      </c>
    </row>
    <row r="12" spans="1:4" ht="12.75">
      <c r="A12" s="26" t="s">
        <v>339</v>
      </c>
      <c r="B12" s="4" t="s">
        <v>396</v>
      </c>
      <c r="C12" s="72"/>
      <c r="D12" s="66">
        <v>-2566384</v>
      </c>
    </row>
    <row r="13" spans="1:4" ht="12.75">
      <c r="A13" s="26" t="s">
        <v>397</v>
      </c>
      <c r="B13" s="4"/>
      <c r="C13" s="72"/>
      <c r="D13" s="66">
        <v>4300290</v>
      </c>
    </row>
    <row r="14" spans="1:4" ht="12.75">
      <c r="A14" s="26" t="s">
        <v>337</v>
      </c>
      <c r="B14" s="4" t="s">
        <v>398</v>
      </c>
      <c r="C14" s="72" t="s">
        <v>399</v>
      </c>
      <c r="D14" s="66">
        <v>4300290</v>
      </c>
    </row>
    <row r="15" spans="1:4" ht="12.75">
      <c r="A15" s="26" t="s">
        <v>338</v>
      </c>
      <c r="B15" s="4" t="s">
        <v>400</v>
      </c>
      <c r="C15" s="72" t="s">
        <v>399</v>
      </c>
      <c r="D15" s="66">
        <v>0</v>
      </c>
    </row>
    <row r="16" spans="1:4" ht="40.5" customHeight="1">
      <c r="A16" s="26" t="s">
        <v>339</v>
      </c>
      <c r="B16" s="22" t="s">
        <v>401</v>
      </c>
      <c r="C16" s="72" t="s">
        <v>402</v>
      </c>
      <c r="D16" s="66">
        <v>0</v>
      </c>
    </row>
    <row r="17" spans="1:4" ht="12.75">
      <c r="A17" s="26" t="s">
        <v>340</v>
      </c>
      <c r="B17" s="4" t="s">
        <v>403</v>
      </c>
      <c r="C17" s="72" t="s">
        <v>404</v>
      </c>
      <c r="D17" s="66">
        <v>0</v>
      </c>
    </row>
    <row r="18" spans="1:4" ht="12.75">
      <c r="A18" s="26" t="s">
        <v>342</v>
      </c>
      <c r="B18" s="4" t="s">
        <v>405</v>
      </c>
      <c r="C18" s="72" t="s">
        <v>406</v>
      </c>
      <c r="D18" s="66">
        <v>0</v>
      </c>
    </row>
    <row r="19" spans="1:4" ht="12.75">
      <c r="A19" s="26" t="s">
        <v>343</v>
      </c>
      <c r="B19" s="4" t="s">
        <v>407</v>
      </c>
      <c r="C19" s="72" t="s">
        <v>408</v>
      </c>
      <c r="D19" s="66">
        <v>0</v>
      </c>
    </row>
    <row r="20" spans="1:4" ht="12.75">
      <c r="A20" s="26" t="s">
        <v>344</v>
      </c>
      <c r="B20" s="4" t="s">
        <v>409</v>
      </c>
      <c r="C20" s="72" t="s">
        <v>410</v>
      </c>
      <c r="D20" s="66">
        <v>0</v>
      </c>
    </row>
    <row r="21" spans="1:4" ht="12.75">
      <c r="A21" s="26" t="s">
        <v>345</v>
      </c>
      <c r="B21" s="4" t="s">
        <v>411</v>
      </c>
      <c r="C21" s="72" t="s">
        <v>412</v>
      </c>
      <c r="D21" s="66">
        <v>0</v>
      </c>
    </row>
    <row r="22" spans="1:4" ht="12.75">
      <c r="A22" s="26" t="s">
        <v>413</v>
      </c>
      <c r="B22" s="4"/>
      <c r="C22" s="72"/>
      <c r="D22" s="66">
        <v>1733906</v>
      </c>
    </row>
    <row r="23" spans="1:4" ht="12.75">
      <c r="A23" s="26" t="s">
        <v>337</v>
      </c>
      <c r="B23" s="4" t="s">
        <v>414</v>
      </c>
      <c r="C23" s="72" t="s">
        <v>415</v>
      </c>
      <c r="D23" s="66">
        <v>1733906</v>
      </c>
    </row>
    <row r="24" spans="1:4" ht="12.75">
      <c r="A24" s="26" t="s">
        <v>338</v>
      </c>
      <c r="B24" s="4" t="s">
        <v>416</v>
      </c>
      <c r="C24" s="72" t="s">
        <v>415</v>
      </c>
      <c r="D24" s="66">
        <v>0</v>
      </c>
    </row>
    <row r="25" spans="1:4" ht="12.75">
      <c r="A25" s="26" t="s">
        <v>339</v>
      </c>
      <c r="B25" s="4" t="s">
        <v>417</v>
      </c>
      <c r="C25" s="72" t="s">
        <v>418</v>
      </c>
      <c r="D25" s="66">
        <v>0</v>
      </c>
    </row>
    <row r="26" spans="1:4" ht="12.75">
      <c r="A26" s="26" t="s">
        <v>340</v>
      </c>
      <c r="B26" s="4" t="s">
        <v>419</v>
      </c>
      <c r="C26" s="72" t="s">
        <v>420</v>
      </c>
      <c r="D26" s="66">
        <v>0</v>
      </c>
    </row>
    <row r="27" spans="1:4" ht="12.75">
      <c r="A27" s="26" t="s">
        <v>342</v>
      </c>
      <c r="B27" s="4" t="s">
        <v>421</v>
      </c>
      <c r="C27" s="72" t="s">
        <v>422</v>
      </c>
      <c r="D27" s="66">
        <v>0</v>
      </c>
    </row>
    <row r="28" spans="1:4" ht="12.75">
      <c r="A28" s="26" t="s">
        <v>343</v>
      </c>
      <c r="B28" s="4" t="s">
        <v>423</v>
      </c>
      <c r="C28" s="72" t="s">
        <v>424</v>
      </c>
      <c r="D28" s="66">
        <v>0</v>
      </c>
    </row>
    <row r="29" spans="1:4" ht="13.5" thickBot="1">
      <c r="A29" s="28" t="s">
        <v>344</v>
      </c>
      <c r="B29" s="74" t="s">
        <v>434</v>
      </c>
      <c r="C29" s="75" t="s">
        <v>435</v>
      </c>
      <c r="D29" s="69">
        <v>0</v>
      </c>
    </row>
    <row r="31" spans="3:4" ht="12.75">
      <c r="C31" s="263" t="s">
        <v>587</v>
      </c>
      <c r="D31" s="263"/>
    </row>
    <row r="32" spans="3:4" ht="12.75">
      <c r="C32" s="263" t="s">
        <v>384</v>
      </c>
      <c r="D32" s="263"/>
    </row>
    <row r="34" spans="3:4" ht="12.75">
      <c r="C34" s="263" t="s">
        <v>588</v>
      </c>
      <c r="D34" s="263"/>
    </row>
  </sheetData>
  <mergeCells count="8">
    <mergeCell ref="C31:D31"/>
    <mergeCell ref="C32:D32"/>
    <mergeCell ref="C34:D34"/>
    <mergeCell ref="A5:D5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F46" sqref="F46"/>
    </sheetView>
  </sheetViews>
  <sheetFormatPr defaultColWidth="9.00390625" defaultRowHeight="12.75"/>
  <cols>
    <col min="1" max="1" width="6.00390625" style="0" customWidth="1"/>
    <col min="2" max="2" width="9.00390625" style="0" customWidth="1"/>
    <col min="3" max="3" width="7.00390625" style="0" customWidth="1"/>
    <col min="4" max="4" width="17.25390625" style="0" customWidth="1"/>
    <col min="5" max="5" width="14.875" style="0" customWidth="1"/>
    <col min="6" max="6" width="14.75390625" style="0" customWidth="1"/>
    <col min="7" max="8" width="13.00390625" style="0" customWidth="1"/>
    <col min="9" max="9" width="15.125" style="0" customWidth="1"/>
    <col min="10" max="10" width="12.75390625" style="0" customWidth="1"/>
  </cols>
  <sheetData>
    <row r="1" spans="9:10" ht="12.75">
      <c r="I1" s="263" t="s">
        <v>437</v>
      </c>
      <c r="J1" s="263"/>
    </row>
    <row r="2" spans="9:10" ht="12.75">
      <c r="I2" s="263" t="s">
        <v>590</v>
      </c>
      <c r="J2" s="263"/>
    </row>
    <row r="3" spans="9:10" ht="12.75">
      <c r="I3" s="263" t="s">
        <v>384</v>
      </c>
      <c r="J3" s="263"/>
    </row>
    <row r="4" spans="9:10" ht="12.75">
      <c r="I4" s="263" t="s">
        <v>585</v>
      </c>
      <c r="J4" s="263"/>
    </row>
    <row r="5" spans="1:10" ht="32.25" customHeight="1">
      <c r="A5" s="306" t="s">
        <v>490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>
      <c r="A6" s="6"/>
      <c r="B6" s="6"/>
      <c r="C6" s="6"/>
      <c r="D6" s="6"/>
      <c r="E6" s="6"/>
      <c r="F6" s="6"/>
      <c r="J6" s="9" t="s">
        <v>196</v>
      </c>
    </row>
    <row r="7" spans="1:10" ht="12.75">
      <c r="A7" s="288" t="s">
        <v>197</v>
      </c>
      <c r="B7" s="307" t="s">
        <v>283</v>
      </c>
      <c r="C7" s="310" t="s">
        <v>284</v>
      </c>
      <c r="D7" s="287" t="s">
        <v>319</v>
      </c>
      <c r="E7" s="287" t="s">
        <v>320</v>
      </c>
      <c r="F7" s="287" t="s">
        <v>285</v>
      </c>
      <c r="G7" s="287"/>
      <c r="H7" s="287"/>
      <c r="I7" s="287"/>
      <c r="J7" s="287"/>
    </row>
    <row r="8" spans="1:10" ht="12.75">
      <c r="A8" s="288"/>
      <c r="B8" s="308"/>
      <c r="C8" s="311"/>
      <c r="D8" s="288"/>
      <c r="E8" s="287"/>
      <c r="F8" s="287" t="s">
        <v>321</v>
      </c>
      <c r="G8" s="287" t="s">
        <v>287</v>
      </c>
      <c r="H8" s="287"/>
      <c r="I8" s="287"/>
      <c r="J8" s="287" t="s">
        <v>322</v>
      </c>
    </row>
    <row r="9" spans="1:10" ht="38.25">
      <c r="A9" s="288"/>
      <c r="B9" s="309"/>
      <c r="C9" s="312"/>
      <c r="D9" s="288"/>
      <c r="E9" s="287"/>
      <c r="F9" s="287"/>
      <c r="G9" s="10" t="s">
        <v>323</v>
      </c>
      <c r="H9" s="10" t="s">
        <v>324</v>
      </c>
      <c r="I9" s="10" t="s">
        <v>308</v>
      </c>
      <c r="J9" s="287"/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2.75">
      <c r="A11" s="14">
        <v>750</v>
      </c>
      <c r="B11" s="14">
        <v>75011</v>
      </c>
      <c r="C11" s="14">
        <v>2010</v>
      </c>
      <c r="D11" s="12">
        <v>67944</v>
      </c>
      <c r="E11" s="12"/>
      <c r="F11" s="12"/>
      <c r="G11" s="12"/>
      <c r="H11" s="12"/>
      <c r="I11" s="12"/>
      <c r="J11" s="12"/>
    </row>
    <row r="12" spans="1:10" ht="12.75">
      <c r="A12" s="14">
        <v>750</v>
      </c>
      <c r="B12" s="14">
        <v>75011</v>
      </c>
      <c r="C12" s="14"/>
      <c r="D12" s="12"/>
      <c r="E12" s="12">
        <v>67944</v>
      </c>
      <c r="F12" s="12">
        <v>67944</v>
      </c>
      <c r="G12" s="12">
        <f>SUM(G13:G14)</f>
        <v>57800</v>
      </c>
      <c r="H12" s="12">
        <f>SUM(H14:H16)</f>
        <v>10144</v>
      </c>
      <c r="I12" s="12"/>
      <c r="J12" s="12">
        <f>SUM(J13:J16)</f>
        <v>0</v>
      </c>
    </row>
    <row r="13" spans="1:10" ht="12.75">
      <c r="A13" s="14"/>
      <c r="B13" s="14"/>
      <c r="C13" s="14">
        <v>4010</v>
      </c>
      <c r="D13" s="12"/>
      <c r="E13" s="12">
        <v>53414</v>
      </c>
      <c r="F13" s="12">
        <v>53414</v>
      </c>
      <c r="G13" s="12">
        <v>53414</v>
      </c>
      <c r="H13" s="151"/>
      <c r="I13" s="12"/>
      <c r="J13" s="12"/>
    </row>
    <row r="14" spans="1:10" ht="12.75">
      <c r="A14" s="14"/>
      <c r="B14" s="14"/>
      <c r="C14" s="14">
        <v>4040</v>
      </c>
      <c r="D14" s="12"/>
      <c r="E14" s="12">
        <v>4386</v>
      </c>
      <c r="F14" s="12">
        <v>4386</v>
      </c>
      <c r="G14" s="12">
        <v>4386</v>
      </c>
      <c r="H14" s="12"/>
      <c r="I14" s="12"/>
      <c r="J14" s="12"/>
    </row>
    <row r="15" spans="1:10" ht="12.75">
      <c r="A15" s="14"/>
      <c r="B15" s="14"/>
      <c r="C15" s="14">
        <v>4110</v>
      </c>
      <c r="D15" s="12"/>
      <c r="E15" s="12">
        <v>8728</v>
      </c>
      <c r="F15" s="12">
        <v>8728</v>
      </c>
      <c r="G15" s="12"/>
      <c r="H15" s="12">
        <v>8728</v>
      </c>
      <c r="I15" s="12"/>
      <c r="J15" s="12"/>
    </row>
    <row r="16" spans="1:10" ht="12.75">
      <c r="A16" s="14"/>
      <c r="B16" s="14"/>
      <c r="C16" s="14">
        <v>4120</v>
      </c>
      <c r="D16" s="12"/>
      <c r="E16" s="12">
        <v>1416</v>
      </c>
      <c r="F16" s="12">
        <v>1416</v>
      </c>
      <c r="G16" s="12"/>
      <c r="H16" s="12">
        <v>1416</v>
      </c>
      <c r="I16" s="12"/>
      <c r="J16" s="12"/>
    </row>
    <row r="17" spans="1:10" ht="12.75">
      <c r="A17" s="14">
        <v>751</v>
      </c>
      <c r="B17" s="14">
        <v>75101</v>
      </c>
      <c r="C17" s="14">
        <v>2010</v>
      </c>
      <c r="D17" s="12">
        <v>1364</v>
      </c>
      <c r="E17" s="12"/>
      <c r="F17" s="12"/>
      <c r="G17" s="12"/>
      <c r="H17" s="12"/>
      <c r="I17" s="12"/>
      <c r="J17" s="12"/>
    </row>
    <row r="18" spans="1:10" ht="12.75">
      <c r="A18" s="14">
        <v>751</v>
      </c>
      <c r="B18" s="14">
        <v>75101</v>
      </c>
      <c r="C18" s="14"/>
      <c r="D18" s="12"/>
      <c r="E18" s="12">
        <v>1364</v>
      </c>
      <c r="F18" s="12">
        <v>1364</v>
      </c>
      <c r="G18" s="12">
        <v>649</v>
      </c>
      <c r="H18" s="12">
        <f>SUM(H19:H20)</f>
        <v>115</v>
      </c>
      <c r="I18" s="12"/>
      <c r="J18" s="12">
        <f>SUM(J19:J21)</f>
        <v>0</v>
      </c>
    </row>
    <row r="19" spans="1:10" ht="12.75">
      <c r="A19" s="14"/>
      <c r="B19" s="14"/>
      <c r="C19" s="14">
        <v>4110</v>
      </c>
      <c r="D19" s="12"/>
      <c r="E19" s="12">
        <v>97</v>
      </c>
      <c r="F19" s="12">
        <v>97</v>
      </c>
      <c r="G19" s="12"/>
      <c r="H19" s="12">
        <v>97</v>
      </c>
      <c r="I19" s="12"/>
      <c r="J19" s="12"/>
    </row>
    <row r="20" spans="1:10" ht="12.75">
      <c r="A20" s="14"/>
      <c r="B20" s="14"/>
      <c r="C20" s="14">
        <v>4120</v>
      </c>
      <c r="D20" s="12"/>
      <c r="E20" s="12">
        <v>18</v>
      </c>
      <c r="F20" s="12">
        <v>18</v>
      </c>
      <c r="G20" s="12"/>
      <c r="H20" s="12">
        <v>18</v>
      </c>
      <c r="I20" s="12"/>
      <c r="J20" s="12"/>
    </row>
    <row r="21" spans="1:10" ht="12.75">
      <c r="A21" s="14"/>
      <c r="B21" s="14"/>
      <c r="C21" s="14">
        <v>4170</v>
      </c>
      <c r="D21" s="12"/>
      <c r="E21" s="12">
        <v>649</v>
      </c>
      <c r="F21" s="12">
        <v>649</v>
      </c>
      <c r="G21" s="12">
        <v>649</v>
      </c>
      <c r="H21" s="12"/>
      <c r="I21" s="12"/>
      <c r="J21" s="12"/>
    </row>
    <row r="22" spans="1:10" ht="12.75">
      <c r="A22" s="14">
        <v>754</v>
      </c>
      <c r="B22" s="14">
        <v>75414</v>
      </c>
      <c r="C22" s="14">
        <v>2010</v>
      </c>
      <c r="D22" s="12">
        <v>400</v>
      </c>
      <c r="E22" s="12"/>
      <c r="F22" s="12"/>
      <c r="G22" s="12"/>
      <c r="H22" s="12"/>
      <c r="I22" s="12"/>
      <c r="J22" s="12"/>
    </row>
    <row r="23" spans="1:10" ht="12.75">
      <c r="A23" s="14">
        <v>754</v>
      </c>
      <c r="B23" s="14">
        <v>75414</v>
      </c>
      <c r="C23" s="14">
        <v>4300</v>
      </c>
      <c r="D23" s="12"/>
      <c r="E23" s="12">
        <v>400</v>
      </c>
      <c r="F23" s="12">
        <v>400</v>
      </c>
      <c r="G23" s="12"/>
      <c r="H23" s="12"/>
      <c r="I23" s="12"/>
      <c r="J23" s="12">
        <v>0</v>
      </c>
    </row>
    <row r="24" spans="1:10" ht="12.75">
      <c r="A24" s="14">
        <v>852</v>
      </c>
      <c r="B24" s="14">
        <v>85212</v>
      </c>
      <c r="C24" s="14">
        <v>2010</v>
      </c>
      <c r="D24" s="12">
        <v>2880000</v>
      </c>
      <c r="E24" s="12"/>
      <c r="F24" s="12"/>
      <c r="G24" s="12"/>
      <c r="H24" s="12"/>
      <c r="I24" s="12"/>
      <c r="J24" s="12"/>
    </row>
    <row r="25" spans="1:10" ht="12.75">
      <c r="A25" s="14">
        <v>852</v>
      </c>
      <c r="B25" s="14">
        <v>85212</v>
      </c>
      <c r="C25" s="14"/>
      <c r="D25" s="12"/>
      <c r="E25" s="12">
        <f aca="true" t="shared" si="0" ref="E25:J25">SUM(E26:E38)</f>
        <v>2880000</v>
      </c>
      <c r="F25" s="12">
        <f t="shared" si="0"/>
        <v>2880000</v>
      </c>
      <c r="G25" s="12">
        <f t="shared" si="0"/>
        <v>42315</v>
      </c>
      <c r="H25" s="12">
        <f t="shared" si="0"/>
        <v>7832</v>
      </c>
      <c r="I25" s="12">
        <f t="shared" si="0"/>
        <v>2796117</v>
      </c>
      <c r="J25" s="12">
        <f t="shared" si="0"/>
        <v>0</v>
      </c>
    </row>
    <row r="26" spans="1:10" ht="12.75">
      <c r="A26" s="14"/>
      <c r="B26" s="14"/>
      <c r="C26" s="14">
        <v>3110</v>
      </c>
      <c r="D26" s="12"/>
      <c r="E26" s="12">
        <v>2796117</v>
      </c>
      <c r="F26" s="12">
        <v>2796117</v>
      </c>
      <c r="G26" s="12"/>
      <c r="H26" s="12"/>
      <c r="I26" s="12">
        <v>2796117</v>
      </c>
      <c r="J26" s="12"/>
    </row>
    <row r="27" spans="1:10" ht="12.75">
      <c r="A27" s="14"/>
      <c r="B27" s="14"/>
      <c r="C27" s="14">
        <v>4010</v>
      </c>
      <c r="D27" s="12"/>
      <c r="E27" s="12">
        <v>39000</v>
      </c>
      <c r="F27" s="12">
        <v>39000</v>
      </c>
      <c r="G27" s="12">
        <v>39000</v>
      </c>
      <c r="H27" s="12"/>
      <c r="I27" s="12"/>
      <c r="J27" s="12"/>
    </row>
    <row r="28" spans="1:10" ht="12.75">
      <c r="A28" s="14"/>
      <c r="B28" s="14"/>
      <c r="C28" s="14">
        <v>4040</v>
      </c>
      <c r="D28" s="12"/>
      <c r="E28" s="12">
        <v>3315</v>
      </c>
      <c r="F28" s="12">
        <v>3315</v>
      </c>
      <c r="G28" s="12">
        <v>3315</v>
      </c>
      <c r="H28" s="12"/>
      <c r="I28" s="12"/>
      <c r="J28" s="12"/>
    </row>
    <row r="29" spans="1:10" ht="12.75">
      <c r="A29" s="14"/>
      <c r="B29" s="14"/>
      <c r="C29" s="14">
        <v>4110</v>
      </c>
      <c r="D29" s="12"/>
      <c r="E29" s="12">
        <v>6795</v>
      </c>
      <c r="F29" s="12">
        <v>6795</v>
      </c>
      <c r="G29" s="12"/>
      <c r="H29" s="12">
        <v>6795</v>
      </c>
      <c r="I29" s="12"/>
      <c r="J29" s="12"/>
    </row>
    <row r="30" spans="1:10" ht="12.75">
      <c r="A30" s="14"/>
      <c r="B30" s="14"/>
      <c r="C30" s="14">
        <v>4120</v>
      </c>
      <c r="D30" s="12"/>
      <c r="E30" s="12">
        <v>1037</v>
      </c>
      <c r="F30" s="12">
        <v>1037</v>
      </c>
      <c r="G30" s="12"/>
      <c r="H30" s="12">
        <v>1037</v>
      </c>
      <c r="I30" s="12"/>
      <c r="J30" s="12"/>
    </row>
    <row r="31" spans="1:10" ht="12.75">
      <c r="A31" s="14"/>
      <c r="B31" s="14"/>
      <c r="C31" s="14">
        <v>4210</v>
      </c>
      <c r="D31" s="12"/>
      <c r="E31" s="12">
        <v>15702</v>
      </c>
      <c r="F31" s="12">
        <v>15702</v>
      </c>
      <c r="G31" s="12"/>
      <c r="H31" s="12"/>
      <c r="I31" s="12"/>
      <c r="J31" s="12"/>
    </row>
    <row r="32" spans="1:10" ht="12.75">
      <c r="A32" s="14"/>
      <c r="B32" s="14"/>
      <c r="C32" s="14">
        <v>4300</v>
      </c>
      <c r="D32" s="12"/>
      <c r="E32" s="12">
        <v>9276</v>
      </c>
      <c r="F32" s="12">
        <v>9276</v>
      </c>
      <c r="G32" s="12"/>
      <c r="H32" s="12"/>
      <c r="I32" s="12"/>
      <c r="J32" s="12"/>
    </row>
    <row r="33" spans="1:10" ht="12.75">
      <c r="A33" s="14"/>
      <c r="B33" s="14"/>
      <c r="C33" s="14">
        <v>4350</v>
      </c>
      <c r="D33" s="12"/>
      <c r="E33" s="12">
        <v>1507</v>
      </c>
      <c r="F33" s="12">
        <v>1507</v>
      </c>
      <c r="G33" s="12"/>
      <c r="H33" s="12"/>
      <c r="I33" s="12"/>
      <c r="J33" s="12"/>
    </row>
    <row r="34" spans="1:10" ht="12.75">
      <c r="A34" s="14"/>
      <c r="B34" s="14"/>
      <c r="C34" s="14">
        <v>4360</v>
      </c>
      <c r="D34" s="12"/>
      <c r="E34" s="12">
        <v>720</v>
      </c>
      <c r="F34" s="12">
        <v>720</v>
      </c>
      <c r="G34" s="12"/>
      <c r="H34" s="12"/>
      <c r="I34" s="12"/>
      <c r="J34" s="12"/>
    </row>
    <row r="35" spans="1:10" ht="12.75">
      <c r="A35" s="14"/>
      <c r="B35" s="14"/>
      <c r="C35" s="14">
        <v>4370</v>
      </c>
      <c r="D35" s="12"/>
      <c r="E35" s="12">
        <v>1029</v>
      </c>
      <c r="F35" s="12">
        <v>1029</v>
      </c>
      <c r="G35" s="12"/>
      <c r="H35" s="12"/>
      <c r="I35" s="12"/>
      <c r="J35" s="12"/>
    </row>
    <row r="36" spans="1:10" ht="12.75">
      <c r="A36" s="14"/>
      <c r="B36" s="14"/>
      <c r="C36" s="14">
        <v>4410</v>
      </c>
      <c r="D36" s="12"/>
      <c r="E36" s="12">
        <v>1055</v>
      </c>
      <c r="F36" s="12">
        <v>1055</v>
      </c>
      <c r="G36" s="12"/>
      <c r="H36" s="12"/>
      <c r="I36" s="12"/>
      <c r="J36" s="12"/>
    </row>
    <row r="37" spans="1:10" ht="12.75">
      <c r="A37" s="14"/>
      <c r="B37" s="14"/>
      <c r="C37" s="14">
        <v>4440</v>
      </c>
      <c r="D37" s="12"/>
      <c r="E37" s="12">
        <v>1360</v>
      </c>
      <c r="F37" s="12">
        <v>1360</v>
      </c>
      <c r="G37" s="12"/>
      <c r="H37" s="12"/>
      <c r="I37" s="12"/>
      <c r="J37" s="12"/>
    </row>
    <row r="38" spans="1:10" ht="12.75">
      <c r="A38" s="14"/>
      <c r="B38" s="14"/>
      <c r="C38" s="14">
        <v>4750</v>
      </c>
      <c r="D38" s="12"/>
      <c r="E38" s="12">
        <v>3087</v>
      </c>
      <c r="F38" s="12">
        <v>3087</v>
      </c>
      <c r="G38" s="12"/>
      <c r="H38" s="12"/>
      <c r="I38" s="12"/>
      <c r="J38" s="12"/>
    </row>
    <row r="39" spans="1:10" ht="12.75">
      <c r="A39" s="14">
        <v>852</v>
      </c>
      <c r="B39" s="14">
        <v>85213</v>
      </c>
      <c r="C39" s="14">
        <v>2010</v>
      </c>
      <c r="D39" s="12">
        <v>15500</v>
      </c>
      <c r="E39" s="12"/>
      <c r="F39" s="12"/>
      <c r="G39" s="12"/>
      <c r="H39" s="12"/>
      <c r="I39" s="12"/>
      <c r="J39" s="12"/>
    </row>
    <row r="40" spans="1:10" ht="12.75">
      <c r="A40" s="14">
        <v>852</v>
      </c>
      <c r="B40" s="14">
        <v>85213</v>
      </c>
      <c r="C40" s="14">
        <v>4130</v>
      </c>
      <c r="D40" s="12"/>
      <c r="E40" s="12">
        <v>15500</v>
      </c>
      <c r="F40" s="12">
        <v>15500</v>
      </c>
      <c r="G40" s="12"/>
      <c r="H40" s="12"/>
      <c r="I40" s="12"/>
      <c r="J40" s="12"/>
    </row>
    <row r="41" spans="1:10" ht="12.75">
      <c r="A41" s="14">
        <v>852</v>
      </c>
      <c r="B41" s="14">
        <v>85214</v>
      </c>
      <c r="C41" s="14">
        <v>2010</v>
      </c>
      <c r="D41" s="12">
        <v>184000</v>
      </c>
      <c r="E41" s="12"/>
      <c r="F41" s="12"/>
      <c r="G41" s="12"/>
      <c r="H41" s="12"/>
      <c r="I41" s="12"/>
      <c r="J41" s="12"/>
    </row>
    <row r="42" spans="1:10" ht="12.75">
      <c r="A42" s="14">
        <v>852</v>
      </c>
      <c r="B42" s="14">
        <v>85214</v>
      </c>
      <c r="C42" s="14">
        <v>3110</v>
      </c>
      <c r="D42" s="12"/>
      <c r="E42" s="12">
        <v>184000</v>
      </c>
      <c r="F42" s="12">
        <v>184000</v>
      </c>
      <c r="G42" s="12"/>
      <c r="H42" s="12"/>
      <c r="I42" s="12">
        <v>184000</v>
      </c>
      <c r="J42" s="12"/>
    </row>
    <row r="43" spans="1:10" ht="15">
      <c r="A43" s="304" t="s">
        <v>200</v>
      </c>
      <c r="B43" s="305"/>
      <c r="C43" s="305"/>
      <c r="D43" s="113">
        <f>SUM(D41+D39+D24+D22+D17+D11)</f>
        <v>3149208</v>
      </c>
      <c r="E43" s="12">
        <f>SUM(E42+E40+E25+E23+E18+E12)</f>
        <v>3149208</v>
      </c>
      <c r="F43" s="12">
        <f>SUM(F42+F40+F25+F23+F12+F18)</f>
        <v>3149208</v>
      </c>
      <c r="G43" s="12">
        <f>SUM(G42+G40+G25+G23+G12+G18)</f>
        <v>100764</v>
      </c>
      <c r="H43" s="12">
        <f>SUM(H42+H40+H25+H23+H12+H18)</f>
        <v>18091</v>
      </c>
      <c r="I43" s="12">
        <f>SUM(I42+I40+I25+I23+I12+I18)</f>
        <v>2980117</v>
      </c>
      <c r="J43" s="12">
        <f>SUM(J42+J40+J25+J23+J12+J18)</f>
        <v>0</v>
      </c>
    </row>
    <row r="45" spans="9:10" ht="12.75">
      <c r="I45" s="263" t="s">
        <v>587</v>
      </c>
      <c r="J45" s="263"/>
    </row>
    <row r="46" spans="9:10" ht="12.75">
      <c r="I46" s="263" t="s">
        <v>384</v>
      </c>
      <c r="J46" s="263"/>
    </row>
    <row r="48" spans="5:10" ht="12.75">
      <c r="E48" s="127"/>
      <c r="F48" s="127"/>
      <c r="I48" s="263" t="s">
        <v>588</v>
      </c>
      <c r="J48" s="263"/>
    </row>
  </sheetData>
  <mergeCells count="18">
    <mergeCell ref="A43:C43"/>
    <mergeCell ref="A5:J5"/>
    <mergeCell ref="A7:A9"/>
    <mergeCell ref="B7:B9"/>
    <mergeCell ref="C7:C9"/>
    <mergeCell ref="D7:D9"/>
    <mergeCell ref="E7:E9"/>
    <mergeCell ref="F7:J7"/>
    <mergeCell ref="F8:F9"/>
    <mergeCell ref="I45:J45"/>
    <mergeCell ref="I46:J46"/>
    <mergeCell ref="I48:J48"/>
    <mergeCell ref="G8:I8"/>
    <mergeCell ref="J8:J9"/>
    <mergeCell ref="I1:J1"/>
    <mergeCell ref="I2:J2"/>
    <mergeCell ref="I4:J4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7" sqref="G17"/>
    </sheetView>
  </sheetViews>
  <sheetFormatPr defaultColWidth="9.00390625" defaultRowHeight="12.75"/>
  <cols>
    <col min="1" max="1" width="7.75390625" style="0" customWidth="1"/>
    <col min="5" max="5" width="11.875" style="0" customWidth="1"/>
    <col min="6" max="6" width="11.625" style="0" customWidth="1"/>
    <col min="7" max="7" width="13.375" style="0" customWidth="1"/>
    <col min="8" max="8" width="13.625" style="0" customWidth="1"/>
    <col min="9" max="9" width="15.375" style="0" customWidth="1"/>
    <col min="10" max="10" width="10.625" style="0" customWidth="1"/>
  </cols>
  <sheetData>
    <row r="1" spans="8:10" ht="12.75">
      <c r="H1" s="263" t="s">
        <v>472</v>
      </c>
      <c r="I1" s="263"/>
      <c r="J1" s="263"/>
    </row>
    <row r="2" spans="8:10" ht="12.75">
      <c r="H2" s="263" t="s">
        <v>590</v>
      </c>
      <c r="I2" s="263"/>
      <c r="J2" s="263"/>
    </row>
    <row r="3" spans="8:10" ht="12.75">
      <c r="H3" s="263" t="s">
        <v>384</v>
      </c>
      <c r="I3" s="263"/>
      <c r="J3" s="263"/>
    </row>
    <row r="4" spans="8:10" ht="12.75">
      <c r="H4" s="263" t="s">
        <v>585</v>
      </c>
      <c r="I4" s="263"/>
      <c r="J4" s="263"/>
    </row>
    <row r="5" spans="1:10" ht="53.25" customHeight="1">
      <c r="A5" s="320" t="s">
        <v>494</v>
      </c>
      <c r="B5" s="320"/>
      <c r="C5" s="320"/>
      <c r="D5" s="320"/>
      <c r="E5" s="320"/>
      <c r="F5" s="320"/>
      <c r="G5" s="320"/>
      <c r="H5" s="320"/>
      <c r="I5" s="320"/>
      <c r="J5" s="320"/>
    </row>
    <row r="7" ht="13.5" thickBot="1">
      <c r="J7" t="s">
        <v>196</v>
      </c>
    </row>
    <row r="8" spans="1:10" ht="12.75" customHeight="1">
      <c r="A8" s="318" t="s">
        <v>197</v>
      </c>
      <c r="B8" s="315" t="s">
        <v>283</v>
      </c>
      <c r="C8" s="315" t="s">
        <v>284</v>
      </c>
      <c r="D8" s="313" t="s">
        <v>319</v>
      </c>
      <c r="E8" s="313" t="s">
        <v>320</v>
      </c>
      <c r="F8" s="315" t="s">
        <v>285</v>
      </c>
      <c r="G8" s="315"/>
      <c r="H8" s="315"/>
      <c r="I8" s="315"/>
      <c r="J8" s="316"/>
    </row>
    <row r="9" spans="1:10" ht="13.5" customHeight="1">
      <c r="A9" s="319"/>
      <c r="B9" s="293"/>
      <c r="C9" s="293"/>
      <c r="D9" s="314"/>
      <c r="E9" s="314"/>
      <c r="F9" s="314" t="s">
        <v>321</v>
      </c>
      <c r="G9" s="293" t="s">
        <v>287</v>
      </c>
      <c r="H9" s="293"/>
      <c r="I9" s="293"/>
      <c r="J9" s="317" t="s">
        <v>322</v>
      </c>
    </row>
    <row r="10" spans="1:10" ht="24.75" customHeight="1">
      <c r="A10" s="319"/>
      <c r="B10" s="293"/>
      <c r="C10" s="293"/>
      <c r="D10" s="314"/>
      <c r="E10" s="314"/>
      <c r="F10" s="314"/>
      <c r="G10" s="22" t="s">
        <v>323</v>
      </c>
      <c r="H10" s="22" t="s">
        <v>324</v>
      </c>
      <c r="I10" s="22" t="s">
        <v>308</v>
      </c>
      <c r="J10" s="317"/>
    </row>
    <row r="11" spans="1:10" ht="12.75">
      <c r="A11" s="26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0">
        <v>10</v>
      </c>
    </row>
    <row r="12" spans="1:10" ht="12.75">
      <c r="A12" s="26">
        <v>710</v>
      </c>
      <c r="B12" s="4">
        <v>71035</v>
      </c>
      <c r="C12" s="4">
        <v>2020</v>
      </c>
      <c r="D12" s="4">
        <v>3000</v>
      </c>
      <c r="E12" s="4"/>
      <c r="F12" s="4"/>
      <c r="G12" s="4"/>
      <c r="H12" s="4"/>
      <c r="I12" s="4"/>
      <c r="J12" s="70"/>
    </row>
    <row r="13" spans="1:10" ht="12.75">
      <c r="A13" s="26">
        <v>710</v>
      </c>
      <c r="B13" s="4">
        <v>71035</v>
      </c>
      <c r="C13" s="4"/>
      <c r="D13" s="4"/>
      <c r="E13" s="4">
        <v>3000</v>
      </c>
      <c r="F13" s="4">
        <v>3000</v>
      </c>
      <c r="G13" s="4"/>
      <c r="H13" s="4"/>
      <c r="I13" s="4"/>
      <c r="J13" s="70"/>
    </row>
    <row r="14" spans="1:10" ht="12.75">
      <c r="A14" s="26"/>
      <c r="B14" s="4"/>
      <c r="C14" s="4">
        <v>4270</v>
      </c>
      <c r="D14" s="4"/>
      <c r="E14" s="4">
        <v>2000</v>
      </c>
      <c r="F14" s="4">
        <v>2000</v>
      </c>
      <c r="G14" s="4"/>
      <c r="H14" s="4"/>
      <c r="I14" s="4"/>
      <c r="J14" s="70"/>
    </row>
    <row r="15" spans="1:10" ht="12.75">
      <c r="A15" s="26"/>
      <c r="B15" s="4"/>
      <c r="C15" s="4">
        <v>4300</v>
      </c>
      <c r="D15" s="4"/>
      <c r="E15" s="4">
        <v>1000</v>
      </c>
      <c r="F15" s="4">
        <v>1000</v>
      </c>
      <c r="G15" s="4"/>
      <c r="H15" s="4"/>
      <c r="I15" s="4"/>
      <c r="J15" s="70"/>
    </row>
    <row r="16" spans="1:10" ht="12.75">
      <c r="A16" s="81">
        <v>852</v>
      </c>
      <c r="B16" s="156">
        <v>85295</v>
      </c>
      <c r="C16" s="156">
        <v>2023</v>
      </c>
      <c r="D16" s="156">
        <v>198595</v>
      </c>
      <c r="E16" s="156"/>
      <c r="F16" s="156"/>
      <c r="G16" s="156"/>
      <c r="H16" s="156"/>
      <c r="I16" s="156"/>
      <c r="J16" s="157"/>
    </row>
    <row r="17" spans="1:10" ht="12.75">
      <c r="A17" s="81">
        <v>852</v>
      </c>
      <c r="B17" s="156">
        <v>85295</v>
      </c>
      <c r="C17" s="156"/>
      <c r="D17" s="156"/>
      <c r="E17" s="156">
        <v>198595</v>
      </c>
      <c r="F17" s="156">
        <v>198595</v>
      </c>
      <c r="G17" s="156"/>
      <c r="H17" s="156"/>
      <c r="I17" s="156"/>
      <c r="J17" s="157"/>
    </row>
    <row r="18" spans="1:10" ht="12.75">
      <c r="A18" s="81">
        <v>852</v>
      </c>
      <c r="B18" s="156">
        <v>85295</v>
      </c>
      <c r="C18" s="156">
        <v>2823</v>
      </c>
      <c r="D18" s="156"/>
      <c r="E18" s="156">
        <v>132095</v>
      </c>
      <c r="F18" s="156">
        <v>132095</v>
      </c>
      <c r="G18" s="156"/>
      <c r="H18" s="156"/>
      <c r="I18" s="156"/>
      <c r="J18" s="157"/>
    </row>
    <row r="19" spans="1:10" ht="12.75">
      <c r="A19" s="81"/>
      <c r="B19" s="156"/>
      <c r="C19" s="156">
        <v>4303</v>
      </c>
      <c r="D19" s="156"/>
      <c r="E19" s="156">
        <v>66500</v>
      </c>
      <c r="F19" s="156">
        <v>66500</v>
      </c>
      <c r="G19" s="156"/>
      <c r="H19" s="156"/>
      <c r="I19" s="156"/>
      <c r="J19" s="157"/>
    </row>
    <row r="20" spans="1:10" s="8" customFormat="1" ht="13.5" thickBot="1">
      <c r="A20" s="78" t="s">
        <v>316</v>
      </c>
      <c r="B20" s="79"/>
      <c r="C20" s="79"/>
      <c r="D20" s="79">
        <f>SUM(D12:D19)</f>
        <v>201595</v>
      </c>
      <c r="E20" s="79">
        <f>SUM(E13+E17)</f>
        <v>201595</v>
      </c>
      <c r="F20" s="79">
        <f>SUM(F13+F17)</f>
        <v>201595</v>
      </c>
      <c r="G20" s="79"/>
      <c r="H20" s="79"/>
      <c r="I20" s="79"/>
      <c r="J20" s="80"/>
    </row>
    <row r="22" spans="8:9" ht="12.75">
      <c r="H22" s="263" t="s">
        <v>587</v>
      </c>
      <c r="I22" s="263"/>
    </row>
    <row r="23" spans="8:9" ht="12.75">
      <c r="H23" s="263" t="s">
        <v>384</v>
      </c>
      <c r="I23" s="263"/>
    </row>
    <row r="25" spans="8:9" ht="12.75">
      <c r="H25" s="263" t="s">
        <v>588</v>
      </c>
      <c r="I25" s="263"/>
    </row>
  </sheetData>
  <mergeCells count="17">
    <mergeCell ref="A5:J5"/>
    <mergeCell ref="H1:J1"/>
    <mergeCell ref="H2:J2"/>
    <mergeCell ref="H3:J3"/>
    <mergeCell ref="H4:J4"/>
    <mergeCell ref="A8:A10"/>
    <mergeCell ref="B8:B10"/>
    <mergeCell ref="C8:C10"/>
    <mergeCell ref="D8:D10"/>
    <mergeCell ref="H22:I22"/>
    <mergeCell ref="H23:I23"/>
    <mergeCell ref="H25:I25"/>
    <mergeCell ref="E8:E10"/>
    <mergeCell ref="F8:J8"/>
    <mergeCell ref="F9:F10"/>
    <mergeCell ref="J9:J10"/>
    <mergeCell ref="G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8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6.75390625" style="0" customWidth="1"/>
    <col min="4" max="4" width="6.375" style="0" customWidth="1"/>
    <col min="5" max="5" width="45.375" style="0" customWidth="1"/>
    <col min="6" max="6" width="17.25390625" style="0" customWidth="1"/>
  </cols>
  <sheetData>
    <row r="1" spans="5:6" ht="12.75">
      <c r="E1" s="321" t="s">
        <v>438</v>
      </c>
      <c r="F1" s="321"/>
    </row>
    <row r="2" spans="5:6" ht="12.75">
      <c r="E2" s="321" t="s">
        <v>590</v>
      </c>
      <c r="F2" s="321"/>
    </row>
    <row r="3" spans="5:6" ht="12.75">
      <c r="E3" s="321" t="s">
        <v>384</v>
      </c>
      <c r="F3" s="321"/>
    </row>
    <row r="4" spans="5:6" ht="12.75">
      <c r="E4" s="321" t="s">
        <v>585</v>
      </c>
      <c r="F4" s="321"/>
    </row>
    <row r="5" spans="1:6" ht="29.25" customHeight="1">
      <c r="A5" s="303" t="s">
        <v>495</v>
      </c>
      <c r="B5" s="303"/>
      <c r="C5" s="303"/>
      <c r="D5" s="303"/>
      <c r="E5" s="303"/>
      <c r="F5" s="303"/>
    </row>
    <row r="7" ht="13.5" thickBot="1">
      <c r="F7" t="s">
        <v>196</v>
      </c>
    </row>
    <row r="8" spans="1:6" ht="24.75" customHeight="1">
      <c r="A8" s="23" t="s">
        <v>325</v>
      </c>
      <c r="B8" s="24" t="s">
        <v>197</v>
      </c>
      <c r="C8" s="24" t="s">
        <v>283</v>
      </c>
      <c r="D8" s="24" t="s">
        <v>327</v>
      </c>
      <c r="E8" s="24" t="s">
        <v>388</v>
      </c>
      <c r="F8" s="25" t="s">
        <v>389</v>
      </c>
    </row>
    <row r="9" spans="1:6" s="36" customFormat="1" ht="11.25">
      <c r="A9" s="35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</row>
    <row r="10" spans="1:6" ht="42.75" customHeight="1">
      <c r="A10" s="26"/>
      <c r="B10" s="4">
        <v>921</v>
      </c>
      <c r="C10" s="4">
        <v>92116</v>
      </c>
      <c r="D10" s="4">
        <v>2480</v>
      </c>
      <c r="E10" s="4" t="s">
        <v>390</v>
      </c>
      <c r="F10" s="66">
        <v>193603</v>
      </c>
    </row>
    <row r="11" spans="1:6" ht="13.5" thickBot="1">
      <c r="A11" s="322" t="s">
        <v>200</v>
      </c>
      <c r="B11" s="323"/>
      <c r="C11" s="323"/>
      <c r="D11" s="323"/>
      <c r="E11" s="324"/>
      <c r="F11" s="69">
        <f>SUM(F10)</f>
        <v>193603</v>
      </c>
    </row>
    <row r="13" spans="5:6" ht="12.75">
      <c r="E13" s="263"/>
      <c r="F13" s="263"/>
    </row>
    <row r="14" spans="5:6" ht="12.75">
      <c r="E14" s="263" t="s">
        <v>587</v>
      </c>
      <c r="F14" s="263"/>
    </row>
    <row r="15" spans="5:6" ht="12.75">
      <c r="E15" s="263" t="s">
        <v>384</v>
      </c>
      <c r="F15" s="263"/>
    </row>
    <row r="17" spans="5:6" ht="12.75">
      <c r="E17" s="263" t="s">
        <v>588</v>
      </c>
      <c r="F17" s="263"/>
    </row>
  </sheetData>
  <mergeCells count="10">
    <mergeCell ref="E17:F17"/>
    <mergeCell ref="E14:F14"/>
    <mergeCell ref="A11:E11"/>
    <mergeCell ref="E13:F13"/>
    <mergeCell ref="E15:F15"/>
    <mergeCell ref="A5:F5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8.125" style="0" customWidth="1"/>
    <col min="4" max="4" width="6.75390625" style="0" customWidth="1"/>
    <col min="5" max="5" width="34.375" style="0" customWidth="1"/>
    <col min="6" max="6" width="18.125" style="0" customWidth="1"/>
  </cols>
  <sheetData>
    <row r="1" spans="5:6" ht="12.75">
      <c r="E1" s="321" t="s">
        <v>439</v>
      </c>
      <c r="F1" s="321"/>
    </row>
    <row r="2" spans="5:6" ht="12.75">
      <c r="E2" s="321" t="s">
        <v>590</v>
      </c>
      <c r="F2" s="321"/>
    </row>
    <row r="3" spans="5:6" ht="12.75">
      <c r="E3" s="321" t="s">
        <v>384</v>
      </c>
      <c r="F3" s="321"/>
    </row>
    <row r="4" spans="5:6" ht="12.75">
      <c r="E4" s="321" t="s">
        <v>585</v>
      </c>
      <c r="F4" s="321"/>
    </row>
    <row r="5" spans="1:6" ht="73.5" customHeight="1">
      <c r="A5" s="325" t="s">
        <v>496</v>
      </c>
      <c r="B5" s="325"/>
      <c r="C5" s="325"/>
      <c r="D5" s="325"/>
      <c r="E5" s="325"/>
      <c r="F5" s="325"/>
    </row>
    <row r="7" ht="12.75">
      <c r="F7" t="s">
        <v>196</v>
      </c>
    </row>
    <row r="8" spans="1:6" ht="12.75">
      <c r="A8" s="4" t="s">
        <v>325</v>
      </c>
      <c r="B8" s="4" t="s">
        <v>197</v>
      </c>
      <c r="C8" s="4" t="s">
        <v>283</v>
      </c>
      <c r="D8" s="4" t="s">
        <v>284</v>
      </c>
      <c r="E8" s="4" t="s">
        <v>391</v>
      </c>
      <c r="F8" s="4" t="s">
        <v>389</v>
      </c>
    </row>
    <row r="9" spans="1:6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51">
      <c r="A10" s="4" t="s">
        <v>337</v>
      </c>
      <c r="B10" s="4">
        <v>926</v>
      </c>
      <c r="C10" s="4">
        <v>92605</v>
      </c>
      <c r="D10" s="4">
        <v>2820</v>
      </c>
      <c r="E10" s="22" t="s">
        <v>474</v>
      </c>
      <c r="F10" s="176">
        <v>58246</v>
      </c>
    </row>
    <row r="11" spans="1:6" ht="12.75">
      <c r="A11" s="4" t="s">
        <v>200</v>
      </c>
      <c r="B11" s="4"/>
      <c r="C11" s="4"/>
      <c r="D11" s="4"/>
      <c r="E11" s="4"/>
      <c r="F11" s="176">
        <v>58246</v>
      </c>
    </row>
    <row r="12" spans="1:6" ht="12.75">
      <c r="A12" s="175" t="s">
        <v>338</v>
      </c>
      <c r="B12" s="4">
        <v>852</v>
      </c>
      <c r="C12" s="4">
        <v>85295</v>
      </c>
      <c r="D12" s="4">
        <v>2823</v>
      </c>
      <c r="E12" s="4" t="s">
        <v>302</v>
      </c>
      <c r="F12" s="177">
        <v>132095</v>
      </c>
    </row>
    <row r="13" spans="1:6" ht="12.75">
      <c r="A13" s="175" t="s">
        <v>200</v>
      </c>
      <c r="B13" s="4"/>
      <c r="C13" s="4"/>
      <c r="D13" s="4"/>
      <c r="E13" s="4"/>
      <c r="F13" s="177">
        <v>132095</v>
      </c>
    </row>
    <row r="14" spans="1:6" ht="12.75">
      <c r="A14" s="178" t="s">
        <v>303</v>
      </c>
      <c r="B14" s="41"/>
      <c r="C14" s="41"/>
      <c r="D14" s="41"/>
      <c r="E14" s="41"/>
      <c r="F14" s="179">
        <v>190341</v>
      </c>
    </row>
    <row r="15" spans="1:6" ht="12.75">
      <c r="A15" s="174"/>
      <c r="F15" s="174"/>
    </row>
    <row r="16" spans="1:6" ht="12.75">
      <c r="A16" s="174"/>
      <c r="F16" s="174"/>
    </row>
    <row r="17" spans="5:6" ht="12.75">
      <c r="E17" s="263" t="s">
        <v>587</v>
      </c>
      <c r="F17" s="263"/>
    </row>
    <row r="18" spans="5:6" ht="12.75">
      <c r="E18" s="263" t="s">
        <v>384</v>
      </c>
      <c r="F18" s="263"/>
    </row>
    <row r="19" ht="8.25" customHeight="1"/>
    <row r="20" spans="5:6" ht="12.75">
      <c r="E20" s="263" t="s">
        <v>588</v>
      </c>
      <c r="F20" s="263"/>
    </row>
  </sheetData>
  <mergeCells count="8">
    <mergeCell ref="E17:F17"/>
    <mergeCell ref="E18:F18"/>
    <mergeCell ref="E20:F20"/>
    <mergeCell ref="A5:F5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2009-02-27T12:55:27Z</cp:lastPrinted>
  <dcterms:created xsi:type="dcterms:W3CDTF">1997-02-26T13:46:56Z</dcterms:created>
  <dcterms:modified xsi:type="dcterms:W3CDTF">2009-03-31T06:43:41Z</dcterms:modified>
  <cp:category/>
  <cp:version/>
  <cp:contentType/>
  <cp:contentStatus/>
</cp:coreProperties>
</file>